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ctuariesindia.sharepoint.com/sites/Exams/Shared Documents/Actuarial Examination/Year 2025_May Exam/Note/IAI Website/Final/"/>
    </mc:Choice>
  </mc:AlternateContent>
  <xr:revisionPtr revIDLastSave="15" documentId="10_ncr:8000_{B0392D86-93A8-432B-9A79-84375F1C2080}" xr6:coauthVersionLast="47" xr6:coauthVersionMax="47" xr10:uidLastSave="{2F8DEB24-578C-449A-8C87-175EEE5BCC54}"/>
  <bookViews>
    <workbookView xWindow="-110" yWindow="-110" windowWidth="19420" windowHeight="10300" tabRatio="917" xr2:uid="{290136A1-BC8E-4BD3-B5F6-5A76465A97C4}"/>
  </bookViews>
  <sheets>
    <sheet name="Q1) data" sheetId="1" r:id="rId1"/>
    <sheet name="Q1 solution" sheetId="2" r:id="rId2"/>
    <sheet name="Q2) data " sheetId="4" r:id="rId3"/>
    <sheet name="Q2) i, ii" sheetId="5" r:id="rId4"/>
    <sheet name="Q2) iii, iv" sheetId="6" r:id="rId5"/>
    <sheet name="Q2) v" sheetId="7" r:id="rId6"/>
    <sheet name="Q3) data" sheetId="8" r:id="rId7"/>
    <sheet name="Q3 i)" sheetId="21" r:id="rId8"/>
    <sheet name="Q3 ii)" sheetId="9" r:id="rId9"/>
    <sheet name="Q3 iii) " sheetId="10" r:id="rId10"/>
    <sheet name="Q3 iv" sheetId="11" r:id="rId11"/>
    <sheet name="Q3) v" sheetId="14" r:id="rId12"/>
    <sheet name="Q4) data " sheetId="12" r:id="rId13"/>
    <sheet name="Q4 i) and ii)" sheetId="13" r:id="rId14"/>
    <sheet name="Q4 iii)" sheetId="15" r:id="rId15"/>
    <sheet name="Q4 iv) " sheetId="16" r:id="rId16"/>
    <sheet name="Q5) data " sheetId="17" r:id="rId17"/>
    <sheet name="Q5) i ii iii" sheetId="18" r:id="rId18"/>
  </sheets>
  <externalReferences>
    <externalReference r:id="rId19"/>
    <externalReference r:id="rId20"/>
  </externalReferences>
  <definedNames>
    <definedName name="Calls">[1]Data!$E$4</definedName>
    <definedName name="Contribution">[2]Data!$C$2</definedName>
    <definedName name="LoanRate">[2]Data!$C$4</definedName>
    <definedName name="LumpSum">[2]Data!$C$3</definedName>
    <definedName name="Puts">[1]Data!$E$5</definedName>
    <definedName name="Shares">[1]Data!$E$3</definedName>
    <definedName name="Strike_call">[1]Data!$G$4</definedName>
    <definedName name="Strike_put">[1]Data!$G$5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8" l="1"/>
  <c r="E17" i="18"/>
  <c r="F17" i="18"/>
  <c r="G17" i="18"/>
  <c r="C17" i="18"/>
  <c r="J16" i="18"/>
  <c r="L16" i="18"/>
  <c r="M16" i="18"/>
  <c r="I16" i="18"/>
  <c r="M42" i="21"/>
  <c r="M50" i="21"/>
  <c r="B11" i="21"/>
  <c r="M11" i="21" s="1"/>
  <c r="C11" i="21"/>
  <c r="D11" i="21"/>
  <c r="E11" i="21"/>
  <c r="F11" i="21"/>
  <c r="G11" i="21"/>
  <c r="H11" i="21"/>
  <c r="I11" i="21"/>
  <c r="J11" i="21"/>
  <c r="K11" i="21"/>
  <c r="L11" i="21"/>
  <c r="B12" i="21"/>
  <c r="M12" i="21" s="1"/>
  <c r="C12" i="21"/>
  <c r="D12" i="21"/>
  <c r="E12" i="21"/>
  <c r="F12" i="21"/>
  <c r="G12" i="21"/>
  <c r="H12" i="21"/>
  <c r="I12" i="21"/>
  <c r="J12" i="21"/>
  <c r="K12" i="21"/>
  <c r="L12" i="21"/>
  <c r="B13" i="21"/>
  <c r="M13" i="21" s="1"/>
  <c r="C13" i="21"/>
  <c r="D13" i="21"/>
  <c r="E13" i="21"/>
  <c r="F13" i="21"/>
  <c r="G13" i="21"/>
  <c r="H13" i="21"/>
  <c r="I13" i="21"/>
  <c r="J13" i="21"/>
  <c r="K13" i="21"/>
  <c r="L13" i="21"/>
  <c r="B14" i="21"/>
  <c r="C14" i="21"/>
  <c r="M14" i="21" s="1"/>
  <c r="D14" i="21"/>
  <c r="E14" i="21"/>
  <c r="F14" i="21"/>
  <c r="G14" i="21"/>
  <c r="H14" i="21"/>
  <c r="I14" i="21"/>
  <c r="J14" i="21"/>
  <c r="K14" i="21"/>
  <c r="L14" i="21"/>
  <c r="B15" i="21"/>
  <c r="M15" i="21" s="1"/>
  <c r="C15" i="21"/>
  <c r="D15" i="21"/>
  <c r="E15" i="21"/>
  <c r="F15" i="21"/>
  <c r="G15" i="21"/>
  <c r="H15" i="21"/>
  <c r="I15" i="21"/>
  <c r="J15" i="21"/>
  <c r="K15" i="21"/>
  <c r="L15" i="21"/>
  <c r="B16" i="21"/>
  <c r="M16" i="21" s="1"/>
  <c r="C16" i="21"/>
  <c r="D16" i="21"/>
  <c r="E16" i="21"/>
  <c r="F16" i="21"/>
  <c r="G16" i="21"/>
  <c r="H16" i="21"/>
  <c r="I16" i="21"/>
  <c r="J16" i="21"/>
  <c r="K16" i="21"/>
  <c r="L16" i="21"/>
  <c r="B17" i="21"/>
  <c r="M17" i="21" s="1"/>
  <c r="C17" i="21"/>
  <c r="D17" i="21"/>
  <c r="E17" i="21"/>
  <c r="F17" i="21"/>
  <c r="G17" i="21"/>
  <c r="H17" i="21"/>
  <c r="I17" i="21"/>
  <c r="J17" i="21"/>
  <c r="K17" i="21"/>
  <c r="L17" i="21"/>
  <c r="B18" i="21"/>
  <c r="C18" i="21"/>
  <c r="D18" i="21"/>
  <c r="E18" i="21"/>
  <c r="F18" i="21"/>
  <c r="G18" i="21"/>
  <c r="H18" i="21"/>
  <c r="M18" i="21" s="1"/>
  <c r="I18" i="21"/>
  <c r="J18" i="21"/>
  <c r="K18" i="21"/>
  <c r="L18" i="21"/>
  <c r="B19" i="21"/>
  <c r="M19" i="21" s="1"/>
  <c r="C19" i="21"/>
  <c r="D19" i="21"/>
  <c r="E19" i="21"/>
  <c r="F19" i="21"/>
  <c r="G19" i="21"/>
  <c r="H19" i="21"/>
  <c r="I19" i="21"/>
  <c r="J19" i="21"/>
  <c r="K19" i="21"/>
  <c r="L19" i="21"/>
  <c r="B20" i="21"/>
  <c r="M20" i="21" s="1"/>
  <c r="C20" i="21"/>
  <c r="D20" i="21"/>
  <c r="E20" i="21"/>
  <c r="F20" i="21"/>
  <c r="G20" i="21"/>
  <c r="H20" i="21"/>
  <c r="I20" i="21"/>
  <c r="J20" i="21"/>
  <c r="K20" i="21"/>
  <c r="L20" i="21"/>
  <c r="B21" i="21"/>
  <c r="M21" i="21" s="1"/>
  <c r="C21" i="21"/>
  <c r="D21" i="21"/>
  <c r="E21" i="21"/>
  <c r="F21" i="21"/>
  <c r="G21" i="21"/>
  <c r="H21" i="21"/>
  <c r="I21" i="21"/>
  <c r="J21" i="21"/>
  <c r="K21" i="21"/>
  <c r="L21" i="21"/>
  <c r="B22" i="21"/>
  <c r="C22" i="21"/>
  <c r="M22" i="21" s="1"/>
  <c r="D22" i="21"/>
  <c r="E22" i="21"/>
  <c r="F22" i="21"/>
  <c r="G22" i="21"/>
  <c r="H22" i="21"/>
  <c r="I22" i="21"/>
  <c r="J22" i="21"/>
  <c r="K22" i="21"/>
  <c r="L22" i="21"/>
  <c r="B23" i="21"/>
  <c r="M23" i="21" s="1"/>
  <c r="C23" i="21"/>
  <c r="D23" i="21"/>
  <c r="E23" i="21"/>
  <c r="F23" i="21"/>
  <c r="G23" i="21"/>
  <c r="H23" i="21"/>
  <c r="I23" i="21"/>
  <c r="J23" i="21"/>
  <c r="K23" i="21"/>
  <c r="L23" i="21"/>
  <c r="B24" i="21"/>
  <c r="M24" i="21" s="1"/>
  <c r="C24" i="21"/>
  <c r="D24" i="21"/>
  <c r="E24" i="21"/>
  <c r="F24" i="21"/>
  <c r="G24" i="21"/>
  <c r="H24" i="21"/>
  <c r="I24" i="21"/>
  <c r="J24" i="21"/>
  <c r="K24" i="21"/>
  <c r="L24" i="21"/>
  <c r="B25" i="21"/>
  <c r="M25" i="21" s="1"/>
  <c r="C25" i="21"/>
  <c r="D25" i="21"/>
  <c r="E25" i="21"/>
  <c r="F25" i="21"/>
  <c r="G25" i="21"/>
  <c r="H25" i="21"/>
  <c r="I25" i="21"/>
  <c r="J25" i="21"/>
  <c r="K25" i="21"/>
  <c r="L25" i="21"/>
  <c r="B26" i="21"/>
  <c r="C26" i="21"/>
  <c r="D26" i="21"/>
  <c r="E26" i="21"/>
  <c r="F26" i="21"/>
  <c r="G26" i="21"/>
  <c r="H26" i="21"/>
  <c r="M26" i="21" s="1"/>
  <c r="I26" i="21"/>
  <c r="J26" i="21"/>
  <c r="K26" i="21"/>
  <c r="L26" i="21"/>
  <c r="B27" i="21"/>
  <c r="M27" i="21" s="1"/>
  <c r="C27" i="21"/>
  <c r="D27" i="21"/>
  <c r="E27" i="21"/>
  <c r="F27" i="21"/>
  <c r="G27" i="21"/>
  <c r="H27" i="21"/>
  <c r="I27" i="21"/>
  <c r="J27" i="21"/>
  <c r="K27" i="21"/>
  <c r="L27" i="21"/>
  <c r="B28" i="21"/>
  <c r="M28" i="21" s="1"/>
  <c r="C28" i="21"/>
  <c r="D28" i="21"/>
  <c r="E28" i="21"/>
  <c r="F28" i="21"/>
  <c r="G28" i="21"/>
  <c r="H28" i="21"/>
  <c r="I28" i="21"/>
  <c r="J28" i="21"/>
  <c r="K28" i="21"/>
  <c r="L28" i="21"/>
  <c r="B29" i="21"/>
  <c r="M29" i="21" s="1"/>
  <c r="C29" i="21"/>
  <c r="D29" i="21"/>
  <c r="E29" i="21"/>
  <c r="F29" i="21"/>
  <c r="G29" i="21"/>
  <c r="H29" i="21"/>
  <c r="I29" i="21"/>
  <c r="J29" i="21"/>
  <c r="K29" i="21"/>
  <c r="L29" i="21"/>
  <c r="B30" i="21"/>
  <c r="C30" i="21"/>
  <c r="M30" i="21" s="1"/>
  <c r="D30" i="21"/>
  <c r="E30" i="21"/>
  <c r="F30" i="21"/>
  <c r="G30" i="21"/>
  <c r="H30" i="21"/>
  <c r="I30" i="21"/>
  <c r="J30" i="21"/>
  <c r="K30" i="21"/>
  <c r="L30" i="21"/>
  <c r="B31" i="21"/>
  <c r="M31" i="21" s="1"/>
  <c r="C31" i="21"/>
  <c r="D31" i="21"/>
  <c r="E31" i="21"/>
  <c r="F31" i="21"/>
  <c r="G31" i="21"/>
  <c r="H31" i="21"/>
  <c r="I31" i="21"/>
  <c r="J31" i="21"/>
  <c r="K31" i="21"/>
  <c r="L31" i="21"/>
  <c r="B32" i="21"/>
  <c r="M32" i="21" s="1"/>
  <c r="C32" i="21"/>
  <c r="D32" i="21"/>
  <c r="E32" i="21"/>
  <c r="F32" i="21"/>
  <c r="G32" i="21"/>
  <c r="H32" i="21"/>
  <c r="I32" i="21"/>
  <c r="J32" i="21"/>
  <c r="K32" i="21"/>
  <c r="L32" i="21"/>
  <c r="B33" i="21"/>
  <c r="M33" i="21" s="1"/>
  <c r="C33" i="21"/>
  <c r="D33" i="21"/>
  <c r="E33" i="21"/>
  <c r="F33" i="21"/>
  <c r="G33" i="21"/>
  <c r="H33" i="21"/>
  <c r="I33" i="21"/>
  <c r="J33" i="21"/>
  <c r="K33" i="21"/>
  <c r="L33" i="21"/>
  <c r="B34" i="21"/>
  <c r="C34" i="21"/>
  <c r="D34" i="21"/>
  <c r="E34" i="21"/>
  <c r="F34" i="21"/>
  <c r="G34" i="21"/>
  <c r="H34" i="21"/>
  <c r="M34" i="21" s="1"/>
  <c r="I34" i="21"/>
  <c r="J34" i="21"/>
  <c r="K34" i="21"/>
  <c r="L34" i="21"/>
  <c r="B35" i="21"/>
  <c r="M35" i="21" s="1"/>
  <c r="C35" i="21"/>
  <c r="D35" i="21"/>
  <c r="E35" i="21"/>
  <c r="F35" i="21"/>
  <c r="G35" i="21"/>
  <c r="H35" i="21"/>
  <c r="I35" i="21"/>
  <c r="J35" i="21"/>
  <c r="K35" i="21"/>
  <c r="L35" i="21"/>
  <c r="B36" i="21"/>
  <c r="M36" i="21" s="1"/>
  <c r="C36" i="21"/>
  <c r="D36" i="21"/>
  <c r="E36" i="21"/>
  <c r="F36" i="21"/>
  <c r="G36" i="21"/>
  <c r="H36" i="21"/>
  <c r="I36" i="21"/>
  <c r="J36" i="21"/>
  <c r="K36" i="21"/>
  <c r="L36" i="21"/>
  <c r="B37" i="21"/>
  <c r="M37" i="21" s="1"/>
  <c r="C37" i="21"/>
  <c r="D37" i="21"/>
  <c r="E37" i="21"/>
  <c r="F37" i="21"/>
  <c r="G37" i="21"/>
  <c r="H37" i="21"/>
  <c r="I37" i="21"/>
  <c r="J37" i="21"/>
  <c r="K37" i="21"/>
  <c r="L37" i="21"/>
  <c r="B38" i="21"/>
  <c r="C38" i="21"/>
  <c r="M38" i="21" s="1"/>
  <c r="D38" i="21"/>
  <c r="E38" i="21"/>
  <c r="F38" i="21"/>
  <c r="G38" i="21"/>
  <c r="H38" i="21"/>
  <c r="I38" i="21"/>
  <c r="J38" i="21"/>
  <c r="K38" i="21"/>
  <c r="L38" i="21"/>
  <c r="B39" i="21"/>
  <c r="M39" i="21" s="1"/>
  <c r="C39" i="21"/>
  <c r="D39" i="21"/>
  <c r="E39" i="21"/>
  <c r="F39" i="21"/>
  <c r="G39" i="21"/>
  <c r="H39" i="21"/>
  <c r="I39" i="21"/>
  <c r="J39" i="21"/>
  <c r="K39" i="21"/>
  <c r="L39" i="21"/>
  <c r="B40" i="21"/>
  <c r="M40" i="21" s="1"/>
  <c r="C40" i="21"/>
  <c r="D40" i="21"/>
  <c r="E40" i="21"/>
  <c r="F40" i="21"/>
  <c r="G40" i="21"/>
  <c r="H40" i="21"/>
  <c r="I40" i="21"/>
  <c r="J40" i="21"/>
  <c r="K40" i="21"/>
  <c r="L40" i="21"/>
  <c r="B41" i="21"/>
  <c r="M41" i="21" s="1"/>
  <c r="C41" i="21"/>
  <c r="D41" i="21"/>
  <c r="E41" i="21"/>
  <c r="F41" i="21"/>
  <c r="G41" i="21"/>
  <c r="H41" i="21"/>
  <c r="I41" i="21"/>
  <c r="J41" i="21"/>
  <c r="K41" i="21"/>
  <c r="L41" i="21"/>
  <c r="B42" i="21"/>
  <c r="C42" i="21"/>
  <c r="D42" i="21"/>
  <c r="E42" i="21"/>
  <c r="F42" i="21"/>
  <c r="G42" i="21"/>
  <c r="H42" i="21"/>
  <c r="I42" i="21"/>
  <c r="J42" i="21"/>
  <c r="K42" i="21"/>
  <c r="L42" i="21"/>
  <c r="B43" i="21"/>
  <c r="M43" i="21" s="1"/>
  <c r="C43" i="21"/>
  <c r="D43" i="21"/>
  <c r="E43" i="21"/>
  <c r="F43" i="21"/>
  <c r="G43" i="21"/>
  <c r="H43" i="21"/>
  <c r="I43" i="21"/>
  <c r="J43" i="21"/>
  <c r="K43" i="21"/>
  <c r="L43" i="21"/>
  <c r="B44" i="21"/>
  <c r="M44" i="21" s="1"/>
  <c r="C44" i="21"/>
  <c r="D44" i="21"/>
  <c r="E44" i="21"/>
  <c r="F44" i="21"/>
  <c r="G44" i="21"/>
  <c r="H44" i="21"/>
  <c r="I44" i="21"/>
  <c r="J44" i="21"/>
  <c r="K44" i="21"/>
  <c r="L44" i="21"/>
  <c r="B45" i="21"/>
  <c r="M45" i="21" s="1"/>
  <c r="C45" i="21"/>
  <c r="D45" i="21"/>
  <c r="E45" i="21"/>
  <c r="F45" i="21"/>
  <c r="G45" i="21"/>
  <c r="H45" i="21"/>
  <c r="I45" i="21"/>
  <c r="J45" i="21"/>
  <c r="K45" i="21"/>
  <c r="L45" i="21"/>
  <c r="B46" i="21"/>
  <c r="C46" i="21"/>
  <c r="M46" i="21" s="1"/>
  <c r="D46" i="21"/>
  <c r="E46" i="21"/>
  <c r="F46" i="21"/>
  <c r="G46" i="21"/>
  <c r="H46" i="21"/>
  <c r="I46" i="21"/>
  <c r="J46" i="21"/>
  <c r="K46" i="21"/>
  <c r="L46" i="21"/>
  <c r="B47" i="21"/>
  <c r="M47" i="21" s="1"/>
  <c r="C47" i="21"/>
  <c r="D47" i="21"/>
  <c r="E47" i="21"/>
  <c r="F47" i="21"/>
  <c r="G47" i="21"/>
  <c r="H47" i="21"/>
  <c r="I47" i="21"/>
  <c r="J47" i="21"/>
  <c r="K47" i="21"/>
  <c r="L47" i="21"/>
  <c r="B48" i="21"/>
  <c r="M48" i="21" s="1"/>
  <c r="C48" i="21"/>
  <c r="D48" i="21"/>
  <c r="E48" i="21"/>
  <c r="F48" i="21"/>
  <c r="G48" i="21"/>
  <c r="H48" i="21"/>
  <c r="I48" i="21"/>
  <c r="J48" i="21"/>
  <c r="K48" i="21"/>
  <c r="L48" i="21"/>
  <c r="B49" i="21"/>
  <c r="M49" i="21" s="1"/>
  <c r="C49" i="21"/>
  <c r="D49" i="21"/>
  <c r="E49" i="21"/>
  <c r="F49" i="21"/>
  <c r="G49" i="21"/>
  <c r="H49" i="21"/>
  <c r="I49" i="21"/>
  <c r="J49" i="21"/>
  <c r="K49" i="21"/>
  <c r="L49" i="21"/>
  <c r="B50" i="21"/>
  <c r="C50" i="21"/>
  <c r="D50" i="21"/>
  <c r="E50" i="21"/>
  <c r="F50" i="21"/>
  <c r="G50" i="21"/>
  <c r="H50" i="21"/>
  <c r="I50" i="21"/>
  <c r="J50" i="21"/>
  <c r="K50" i="21"/>
  <c r="L50" i="21"/>
  <c r="B51" i="21"/>
  <c r="M51" i="21" s="1"/>
  <c r="C51" i="21"/>
  <c r="D51" i="21"/>
  <c r="E51" i="21"/>
  <c r="F51" i="21"/>
  <c r="G51" i="21"/>
  <c r="H51" i="21"/>
  <c r="I51" i="21"/>
  <c r="J51" i="21"/>
  <c r="K51" i="21"/>
  <c r="L51" i="21"/>
  <c r="B52" i="21"/>
  <c r="M52" i="21" s="1"/>
  <c r="C52" i="21"/>
  <c r="D52" i="21"/>
  <c r="E52" i="21"/>
  <c r="F52" i="21"/>
  <c r="G52" i="21"/>
  <c r="H52" i="21"/>
  <c r="I52" i="21"/>
  <c r="J52" i="21"/>
  <c r="K52" i="21"/>
  <c r="L52" i="21"/>
  <c r="B53" i="21"/>
  <c r="M53" i="21" s="1"/>
  <c r="C53" i="21"/>
  <c r="D53" i="21"/>
  <c r="E53" i="21"/>
  <c r="F53" i="21"/>
  <c r="G53" i="21"/>
  <c r="H53" i="21"/>
  <c r="I53" i="21"/>
  <c r="J53" i="21"/>
  <c r="K53" i="21"/>
  <c r="L53" i="21"/>
  <c r="B54" i="21"/>
  <c r="C54" i="21"/>
  <c r="M54" i="21" s="1"/>
  <c r="D54" i="21"/>
  <c r="E54" i="21"/>
  <c r="F54" i="21"/>
  <c r="G54" i="21"/>
  <c r="H54" i="21"/>
  <c r="I54" i="21"/>
  <c r="J54" i="21"/>
  <c r="K54" i="21"/>
  <c r="L54" i="21"/>
  <c r="B55" i="21"/>
  <c r="M55" i="21" s="1"/>
  <c r="C55" i="21"/>
  <c r="D55" i="21"/>
  <c r="E55" i="21"/>
  <c r="F55" i="21"/>
  <c r="G55" i="21"/>
  <c r="H55" i="21"/>
  <c r="I55" i="21"/>
  <c r="J55" i="21"/>
  <c r="K55" i="21"/>
  <c r="L55" i="21"/>
  <c r="B56" i="21"/>
  <c r="M56" i="21" s="1"/>
  <c r="C56" i="21"/>
  <c r="D56" i="21"/>
  <c r="E56" i="21"/>
  <c r="F56" i="21"/>
  <c r="G56" i="21"/>
  <c r="H56" i="21"/>
  <c r="I56" i="21"/>
  <c r="J56" i="21"/>
  <c r="K56" i="21"/>
  <c r="L56" i="21"/>
  <c r="B57" i="21"/>
  <c r="M57" i="21" s="1"/>
  <c r="C57" i="21"/>
  <c r="D57" i="21"/>
  <c r="E57" i="21"/>
  <c r="F57" i="21"/>
  <c r="G57" i="21"/>
  <c r="H57" i="21"/>
  <c r="I57" i="21"/>
  <c r="J57" i="21"/>
  <c r="K57" i="21"/>
  <c r="L57" i="21"/>
  <c r="B58" i="21"/>
  <c r="C58" i="21"/>
  <c r="D58" i="21"/>
  <c r="E58" i="21"/>
  <c r="F58" i="21"/>
  <c r="G58" i="21"/>
  <c r="H58" i="21"/>
  <c r="M58" i="21" s="1"/>
  <c r="I58" i="21"/>
  <c r="J58" i="21"/>
  <c r="K58" i="21"/>
  <c r="L58" i="21"/>
  <c r="B59" i="21"/>
  <c r="M59" i="21" s="1"/>
  <c r="C59" i="21"/>
  <c r="D59" i="21"/>
  <c r="E59" i="21"/>
  <c r="F59" i="21"/>
  <c r="G59" i="21"/>
  <c r="H59" i="21"/>
  <c r="I59" i="21"/>
  <c r="J59" i="21"/>
  <c r="K59" i="21"/>
  <c r="L59" i="21"/>
  <c r="B60" i="21"/>
  <c r="M60" i="21" s="1"/>
  <c r="C60" i="21"/>
  <c r="D60" i="21"/>
  <c r="E60" i="21"/>
  <c r="F60" i="21"/>
  <c r="G60" i="21"/>
  <c r="H60" i="21"/>
  <c r="I60" i="21"/>
  <c r="J60" i="21"/>
  <c r="K60" i="21"/>
  <c r="L60" i="21"/>
  <c r="B61" i="21"/>
  <c r="M61" i="21" s="1"/>
  <c r="C61" i="21"/>
  <c r="D61" i="21"/>
  <c r="E61" i="21"/>
  <c r="F61" i="21"/>
  <c r="G61" i="21"/>
  <c r="H61" i="21"/>
  <c r="I61" i="21"/>
  <c r="J61" i="21"/>
  <c r="K61" i="21"/>
  <c r="L61" i="21"/>
  <c r="B62" i="21"/>
  <c r="C62" i="21"/>
  <c r="M62" i="21" s="1"/>
  <c r="D62" i="21"/>
  <c r="E62" i="21"/>
  <c r="F62" i="21"/>
  <c r="G62" i="21"/>
  <c r="H62" i="21"/>
  <c r="I62" i="21"/>
  <c r="J62" i="21"/>
  <c r="K62" i="21"/>
  <c r="L62" i="21"/>
  <c r="B63" i="21"/>
  <c r="M63" i="21" s="1"/>
  <c r="C63" i="21"/>
  <c r="D63" i="21"/>
  <c r="E63" i="21"/>
  <c r="F63" i="21"/>
  <c r="G63" i="21"/>
  <c r="H63" i="21"/>
  <c r="I63" i="21"/>
  <c r="J63" i="21"/>
  <c r="K63" i="21"/>
  <c r="L63" i="21"/>
  <c r="B64" i="21"/>
  <c r="M64" i="21" s="1"/>
  <c r="C64" i="21"/>
  <c r="D64" i="21"/>
  <c r="E64" i="21"/>
  <c r="F64" i="21"/>
  <c r="G64" i="21"/>
  <c r="H64" i="21"/>
  <c r="I64" i="21"/>
  <c r="J64" i="21"/>
  <c r="K64" i="21"/>
  <c r="L64" i="21"/>
  <c r="B65" i="21"/>
  <c r="M65" i="21" s="1"/>
  <c r="C65" i="21"/>
  <c r="D65" i="21"/>
  <c r="E65" i="21"/>
  <c r="F65" i="21"/>
  <c r="G65" i="21"/>
  <c r="H65" i="21"/>
  <c r="I65" i="21"/>
  <c r="J65" i="21"/>
  <c r="K65" i="21"/>
  <c r="L65" i="21"/>
  <c r="B66" i="21"/>
  <c r="C66" i="21"/>
  <c r="D66" i="21"/>
  <c r="E66" i="21"/>
  <c r="F66" i="21"/>
  <c r="G66" i="21"/>
  <c r="H66" i="21"/>
  <c r="M66" i="21" s="1"/>
  <c r="I66" i="21"/>
  <c r="J66" i="21"/>
  <c r="K66" i="21"/>
  <c r="L66" i="21"/>
  <c r="B67" i="21"/>
  <c r="M67" i="21" s="1"/>
  <c r="C67" i="21"/>
  <c r="D67" i="21"/>
  <c r="E67" i="21"/>
  <c r="F67" i="21"/>
  <c r="G67" i="21"/>
  <c r="H67" i="21"/>
  <c r="I67" i="21"/>
  <c r="J67" i="21"/>
  <c r="K67" i="21"/>
  <c r="L67" i="21"/>
  <c r="B68" i="21"/>
  <c r="M68" i="21" s="1"/>
  <c r="C68" i="21"/>
  <c r="D68" i="21"/>
  <c r="E68" i="21"/>
  <c r="F68" i="21"/>
  <c r="G68" i="21"/>
  <c r="H68" i="21"/>
  <c r="I68" i="21"/>
  <c r="J68" i="21"/>
  <c r="K68" i="21"/>
  <c r="L68" i="21"/>
  <c r="B69" i="21"/>
  <c r="M69" i="21" s="1"/>
  <c r="C69" i="21"/>
  <c r="D69" i="21"/>
  <c r="E69" i="21"/>
  <c r="F69" i="21"/>
  <c r="G69" i="21"/>
  <c r="H69" i="21"/>
  <c r="I69" i="21"/>
  <c r="J69" i="21"/>
  <c r="K69" i="21"/>
  <c r="L69" i="21"/>
  <c r="B70" i="21"/>
  <c r="C70" i="21"/>
  <c r="M70" i="21" s="1"/>
  <c r="D70" i="21"/>
  <c r="E70" i="21"/>
  <c r="F70" i="21"/>
  <c r="G70" i="21"/>
  <c r="H70" i="21"/>
  <c r="I70" i="21"/>
  <c r="J70" i="21"/>
  <c r="K70" i="21"/>
  <c r="L70" i="21"/>
  <c r="B71" i="21"/>
  <c r="M71" i="21" s="1"/>
  <c r="C71" i="21"/>
  <c r="D71" i="21"/>
  <c r="E71" i="21"/>
  <c r="F71" i="21"/>
  <c r="G71" i="21"/>
  <c r="H71" i="21"/>
  <c r="I71" i="21"/>
  <c r="J71" i="21"/>
  <c r="K71" i="21"/>
  <c r="L71" i="21"/>
  <c r="B72" i="21"/>
  <c r="M72" i="21" s="1"/>
  <c r="C72" i="21"/>
  <c r="D72" i="21"/>
  <c r="E72" i="21"/>
  <c r="F72" i="21"/>
  <c r="G72" i="21"/>
  <c r="H72" i="21"/>
  <c r="I72" i="21"/>
  <c r="J72" i="21"/>
  <c r="K72" i="21"/>
  <c r="L72" i="21"/>
  <c r="B73" i="21"/>
  <c r="M73" i="21" s="1"/>
  <c r="C73" i="21"/>
  <c r="D73" i="21"/>
  <c r="E73" i="21"/>
  <c r="F73" i="21"/>
  <c r="G73" i="21"/>
  <c r="H73" i="21"/>
  <c r="I73" i="21"/>
  <c r="J73" i="21"/>
  <c r="K73" i="21"/>
  <c r="L73" i="21"/>
  <c r="B74" i="21"/>
  <c r="C74" i="21"/>
  <c r="D74" i="21"/>
  <c r="E74" i="21"/>
  <c r="F74" i="21"/>
  <c r="G74" i="21"/>
  <c r="H74" i="21"/>
  <c r="M74" i="21" s="1"/>
  <c r="I74" i="21"/>
  <c r="J74" i="21"/>
  <c r="K74" i="21"/>
  <c r="L74" i="21"/>
  <c r="B75" i="21"/>
  <c r="M75" i="21" s="1"/>
  <c r="C75" i="21"/>
  <c r="D75" i="21"/>
  <c r="E75" i="21"/>
  <c r="F75" i="21"/>
  <c r="G75" i="21"/>
  <c r="H75" i="21"/>
  <c r="I75" i="21"/>
  <c r="J75" i="21"/>
  <c r="K75" i="21"/>
  <c r="L75" i="21"/>
  <c r="B76" i="21"/>
  <c r="M76" i="21" s="1"/>
  <c r="C76" i="21"/>
  <c r="D76" i="21"/>
  <c r="E76" i="21"/>
  <c r="F76" i="21"/>
  <c r="G76" i="21"/>
  <c r="H76" i="21"/>
  <c r="I76" i="21"/>
  <c r="J76" i="21"/>
  <c r="K76" i="21"/>
  <c r="L76" i="21"/>
  <c r="B77" i="21"/>
  <c r="M77" i="21" s="1"/>
  <c r="C77" i="21"/>
  <c r="D77" i="21"/>
  <c r="E77" i="21"/>
  <c r="F77" i="21"/>
  <c r="G77" i="21"/>
  <c r="H77" i="21"/>
  <c r="I77" i="21"/>
  <c r="J77" i="21"/>
  <c r="K77" i="21"/>
  <c r="L77" i="21"/>
  <c r="B78" i="21"/>
  <c r="M78" i="21" s="1"/>
  <c r="C78" i="21"/>
  <c r="D78" i="21"/>
  <c r="E78" i="21"/>
  <c r="F78" i="21"/>
  <c r="G78" i="21"/>
  <c r="H78" i="21"/>
  <c r="I78" i="21"/>
  <c r="J78" i="21"/>
  <c r="K78" i="21"/>
  <c r="L78" i="21"/>
  <c r="B79" i="21"/>
  <c r="M79" i="21" s="1"/>
  <c r="C79" i="21"/>
  <c r="D79" i="21"/>
  <c r="E79" i="21"/>
  <c r="F79" i="21"/>
  <c r="G79" i="21"/>
  <c r="H79" i="21"/>
  <c r="I79" i="21"/>
  <c r="J79" i="21"/>
  <c r="K79" i="21"/>
  <c r="L79" i="21"/>
  <c r="B80" i="21"/>
  <c r="M80" i="21" s="1"/>
  <c r="C80" i="21"/>
  <c r="D80" i="21"/>
  <c r="E80" i="21"/>
  <c r="F80" i="21"/>
  <c r="G80" i="21"/>
  <c r="H80" i="21"/>
  <c r="I80" i="21"/>
  <c r="J80" i="21"/>
  <c r="K80" i="21"/>
  <c r="L80" i="21"/>
  <c r="B81" i="21"/>
  <c r="M81" i="21" s="1"/>
  <c r="C81" i="21"/>
  <c r="D81" i="21"/>
  <c r="E81" i="21"/>
  <c r="F81" i="21"/>
  <c r="G81" i="21"/>
  <c r="H81" i="21"/>
  <c r="I81" i="21"/>
  <c r="J81" i="21"/>
  <c r="K81" i="21"/>
  <c r="L81" i="21"/>
  <c r="B82" i="21"/>
  <c r="C82" i="21"/>
  <c r="D82" i="21"/>
  <c r="E82" i="21"/>
  <c r="F82" i="21"/>
  <c r="G82" i="21"/>
  <c r="H82" i="21"/>
  <c r="M82" i="21" s="1"/>
  <c r="I82" i="21"/>
  <c r="J82" i="21"/>
  <c r="K82" i="21"/>
  <c r="L82" i="21"/>
  <c r="B83" i="21"/>
  <c r="M83" i="21" s="1"/>
  <c r="C83" i="21"/>
  <c r="D83" i="21"/>
  <c r="E83" i="21"/>
  <c r="F83" i="21"/>
  <c r="G83" i="21"/>
  <c r="H83" i="21"/>
  <c r="I83" i="21"/>
  <c r="J83" i="21"/>
  <c r="K83" i="21"/>
  <c r="L83" i="21"/>
  <c r="B84" i="21"/>
  <c r="M84" i="21" s="1"/>
  <c r="C84" i="21"/>
  <c r="D84" i="21"/>
  <c r="E84" i="21"/>
  <c r="F84" i="21"/>
  <c r="G84" i="21"/>
  <c r="H84" i="21"/>
  <c r="I84" i="21"/>
  <c r="J84" i="21"/>
  <c r="K84" i="21"/>
  <c r="L84" i="21"/>
  <c r="B85" i="21"/>
  <c r="M85" i="21" s="1"/>
  <c r="C85" i="21"/>
  <c r="D85" i="21"/>
  <c r="E85" i="21"/>
  <c r="F85" i="21"/>
  <c r="G85" i="21"/>
  <c r="H85" i="21"/>
  <c r="I85" i="21"/>
  <c r="J85" i="21"/>
  <c r="K85" i="21"/>
  <c r="L85" i="21"/>
  <c r="B86" i="21"/>
  <c r="M86" i="21" s="1"/>
  <c r="C86" i="21"/>
  <c r="D86" i="21"/>
  <c r="E86" i="21"/>
  <c r="F86" i="21"/>
  <c r="G86" i="21"/>
  <c r="H86" i="21"/>
  <c r="I86" i="21"/>
  <c r="J86" i="21"/>
  <c r="K86" i="21"/>
  <c r="L86" i="21"/>
  <c r="B87" i="21"/>
  <c r="M87" i="21" s="1"/>
  <c r="C87" i="21"/>
  <c r="D87" i="21"/>
  <c r="E87" i="21"/>
  <c r="F87" i="21"/>
  <c r="G87" i="21"/>
  <c r="H87" i="21"/>
  <c r="I87" i="21"/>
  <c r="J87" i="21"/>
  <c r="K87" i="21"/>
  <c r="L87" i="21"/>
  <c r="B88" i="21"/>
  <c r="M88" i="21" s="1"/>
  <c r="C88" i="21"/>
  <c r="D88" i="21"/>
  <c r="E88" i="21"/>
  <c r="F88" i="21"/>
  <c r="G88" i="21"/>
  <c r="H88" i="21"/>
  <c r="I88" i="21"/>
  <c r="J88" i="21"/>
  <c r="K88" i="21"/>
  <c r="L88" i="21"/>
  <c r="B89" i="21"/>
  <c r="M89" i="21" s="1"/>
  <c r="C89" i="21"/>
  <c r="D89" i="21"/>
  <c r="E89" i="21"/>
  <c r="F89" i="21"/>
  <c r="G89" i="21"/>
  <c r="H89" i="21"/>
  <c r="I89" i="21"/>
  <c r="J89" i="21"/>
  <c r="K89" i="21"/>
  <c r="L89" i="21"/>
  <c r="B90" i="21"/>
  <c r="C90" i="21"/>
  <c r="D90" i="21"/>
  <c r="E90" i="21"/>
  <c r="F90" i="21"/>
  <c r="G90" i="21"/>
  <c r="H90" i="21"/>
  <c r="M90" i="21" s="1"/>
  <c r="I90" i="21"/>
  <c r="J90" i="21"/>
  <c r="K90" i="21"/>
  <c r="L90" i="21"/>
  <c r="B91" i="21"/>
  <c r="M91" i="21" s="1"/>
  <c r="C91" i="21"/>
  <c r="D91" i="21"/>
  <c r="E91" i="21"/>
  <c r="F91" i="21"/>
  <c r="G91" i="21"/>
  <c r="H91" i="21"/>
  <c r="I91" i="21"/>
  <c r="J91" i="21"/>
  <c r="K91" i="21"/>
  <c r="L91" i="21"/>
  <c r="B92" i="21"/>
  <c r="M92" i="21" s="1"/>
  <c r="C92" i="21"/>
  <c r="D92" i="21"/>
  <c r="E92" i="21"/>
  <c r="F92" i="21"/>
  <c r="G92" i="21"/>
  <c r="H92" i="21"/>
  <c r="I92" i="21"/>
  <c r="J92" i="21"/>
  <c r="K92" i="21"/>
  <c r="L92" i="21"/>
  <c r="B93" i="21"/>
  <c r="M93" i="21" s="1"/>
  <c r="C93" i="21"/>
  <c r="D93" i="21"/>
  <c r="E93" i="21"/>
  <c r="F93" i="21"/>
  <c r="G93" i="21"/>
  <c r="H93" i="21"/>
  <c r="I93" i="21"/>
  <c r="J93" i="21"/>
  <c r="K93" i="21"/>
  <c r="L93" i="21"/>
  <c r="B94" i="21"/>
  <c r="M94" i="21" s="1"/>
  <c r="C94" i="21"/>
  <c r="D94" i="21"/>
  <c r="E94" i="21"/>
  <c r="F94" i="21"/>
  <c r="G94" i="21"/>
  <c r="H94" i="21"/>
  <c r="I94" i="21"/>
  <c r="J94" i="21"/>
  <c r="K94" i="21"/>
  <c r="L94" i="21"/>
  <c r="B95" i="21"/>
  <c r="M95" i="21" s="1"/>
  <c r="C95" i="21"/>
  <c r="D95" i="21"/>
  <c r="E95" i="21"/>
  <c r="F95" i="21"/>
  <c r="G95" i="21"/>
  <c r="H95" i="21"/>
  <c r="I95" i="21"/>
  <c r="J95" i="21"/>
  <c r="K95" i="21"/>
  <c r="L95" i="21"/>
  <c r="B96" i="21"/>
  <c r="M96" i="21" s="1"/>
  <c r="C96" i="21"/>
  <c r="D96" i="21"/>
  <c r="E96" i="21"/>
  <c r="F96" i="21"/>
  <c r="G96" i="21"/>
  <c r="H96" i="21"/>
  <c r="I96" i="21"/>
  <c r="J96" i="21"/>
  <c r="K96" i="21"/>
  <c r="L96" i="21"/>
  <c r="B97" i="21"/>
  <c r="M97" i="21" s="1"/>
  <c r="C97" i="21"/>
  <c r="D97" i="21"/>
  <c r="E97" i="21"/>
  <c r="F97" i="21"/>
  <c r="G97" i="21"/>
  <c r="H97" i="21"/>
  <c r="I97" i="21"/>
  <c r="J97" i="21"/>
  <c r="K97" i="21"/>
  <c r="L97" i="21"/>
  <c r="B98" i="21"/>
  <c r="C98" i="21"/>
  <c r="D98" i="21"/>
  <c r="E98" i="21"/>
  <c r="F98" i="21"/>
  <c r="G98" i="21"/>
  <c r="H98" i="21"/>
  <c r="M98" i="21" s="1"/>
  <c r="I98" i="21"/>
  <c r="J98" i="21"/>
  <c r="K98" i="21"/>
  <c r="L98" i="21"/>
  <c r="B99" i="21"/>
  <c r="M99" i="21" s="1"/>
  <c r="C99" i="21"/>
  <c r="D99" i="21"/>
  <c r="E99" i="21"/>
  <c r="F99" i="21"/>
  <c r="G99" i="21"/>
  <c r="H99" i="21"/>
  <c r="I99" i="21"/>
  <c r="J99" i="21"/>
  <c r="K99" i="21"/>
  <c r="L99" i="21"/>
  <c r="B100" i="21"/>
  <c r="M100" i="21" s="1"/>
  <c r="C100" i="21"/>
  <c r="D100" i="21"/>
  <c r="E100" i="21"/>
  <c r="F100" i="21"/>
  <c r="G100" i="21"/>
  <c r="H100" i="21"/>
  <c r="I100" i="21"/>
  <c r="J100" i="21"/>
  <c r="K100" i="21"/>
  <c r="L100" i="21"/>
  <c r="B101" i="21"/>
  <c r="M101" i="21" s="1"/>
  <c r="C101" i="21"/>
  <c r="D101" i="21"/>
  <c r="E101" i="21"/>
  <c r="F101" i="21"/>
  <c r="G101" i="21"/>
  <c r="H101" i="21"/>
  <c r="I101" i="21"/>
  <c r="J101" i="21"/>
  <c r="K101" i="21"/>
  <c r="L101" i="21"/>
  <c r="B102" i="21"/>
  <c r="M102" i="21" s="1"/>
  <c r="C102" i="21"/>
  <c r="D102" i="21"/>
  <c r="E102" i="21"/>
  <c r="F102" i="21"/>
  <c r="G102" i="21"/>
  <c r="H102" i="21"/>
  <c r="I102" i="21"/>
  <c r="J102" i="21"/>
  <c r="K102" i="21"/>
  <c r="L102" i="21"/>
  <c r="B103" i="21"/>
  <c r="M103" i="21" s="1"/>
  <c r="C103" i="21"/>
  <c r="D103" i="21"/>
  <c r="E103" i="21"/>
  <c r="F103" i="21"/>
  <c r="G103" i="21"/>
  <c r="H103" i="21"/>
  <c r="I103" i="21"/>
  <c r="J103" i="21"/>
  <c r="K103" i="21"/>
  <c r="L103" i="21"/>
  <c r="B104" i="21"/>
  <c r="M104" i="21" s="1"/>
  <c r="C104" i="21"/>
  <c r="D104" i="21"/>
  <c r="E104" i="21"/>
  <c r="F104" i="21"/>
  <c r="G104" i="21"/>
  <c r="H104" i="21"/>
  <c r="I104" i="21"/>
  <c r="J104" i="21"/>
  <c r="K104" i="21"/>
  <c r="L104" i="21"/>
  <c r="B105" i="21"/>
  <c r="M105" i="21" s="1"/>
  <c r="C105" i="21"/>
  <c r="D105" i="21"/>
  <c r="E105" i="21"/>
  <c r="F105" i="21"/>
  <c r="G105" i="21"/>
  <c r="H105" i="21"/>
  <c r="I105" i="21"/>
  <c r="J105" i="21"/>
  <c r="K105" i="21"/>
  <c r="L105" i="21"/>
  <c r="B106" i="21"/>
  <c r="C106" i="21"/>
  <c r="D106" i="21"/>
  <c r="E106" i="21"/>
  <c r="F106" i="21"/>
  <c r="G106" i="21"/>
  <c r="H106" i="21"/>
  <c r="M106" i="21" s="1"/>
  <c r="I106" i="21"/>
  <c r="J106" i="21"/>
  <c r="K106" i="21"/>
  <c r="L106" i="21"/>
  <c r="B107" i="21"/>
  <c r="M107" i="21" s="1"/>
  <c r="C107" i="21"/>
  <c r="D107" i="21"/>
  <c r="E107" i="21"/>
  <c r="F107" i="21"/>
  <c r="G107" i="21"/>
  <c r="H107" i="21"/>
  <c r="I107" i="21"/>
  <c r="J107" i="21"/>
  <c r="K107" i="21"/>
  <c r="L107" i="21"/>
  <c r="B108" i="21"/>
  <c r="M108" i="21" s="1"/>
  <c r="C108" i="21"/>
  <c r="D108" i="21"/>
  <c r="E108" i="21"/>
  <c r="F108" i="21"/>
  <c r="G108" i="21"/>
  <c r="H108" i="21"/>
  <c r="I108" i="21"/>
  <c r="J108" i="21"/>
  <c r="K108" i="21"/>
  <c r="L108" i="21"/>
  <c r="B109" i="21"/>
  <c r="M109" i="21" s="1"/>
  <c r="C109" i="21"/>
  <c r="D109" i="21"/>
  <c r="E109" i="21"/>
  <c r="F109" i="21"/>
  <c r="G109" i="21"/>
  <c r="H109" i="21"/>
  <c r="I109" i="21"/>
  <c r="J109" i="21"/>
  <c r="K109" i="21"/>
  <c r="L109" i="21"/>
  <c r="C10" i="21"/>
  <c r="D10" i="21"/>
  <c r="E10" i="21"/>
  <c r="F10" i="21"/>
  <c r="G10" i="21"/>
  <c r="H10" i="21"/>
  <c r="I10" i="21"/>
  <c r="J10" i="21"/>
  <c r="K10" i="21"/>
  <c r="L10" i="21"/>
  <c r="B10" i="21"/>
  <c r="M10" i="21" s="1"/>
  <c r="M8" i="21" l="1"/>
  <c r="C5" i="18"/>
  <c r="D5" i="18"/>
  <c r="E5" i="18"/>
  <c r="F5" i="18"/>
  <c r="G5" i="18"/>
  <c r="C6" i="18"/>
  <c r="D6" i="18"/>
  <c r="E6" i="18"/>
  <c r="F6" i="18"/>
  <c r="G6" i="18"/>
  <c r="C7" i="18"/>
  <c r="D7" i="18"/>
  <c r="E7" i="18"/>
  <c r="F7" i="18"/>
  <c r="G7" i="18"/>
  <c r="C8" i="18"/>
  <c r="D8" i="18"/>
  <c r="E8" i="18"/>
  <c r="F8" i="18"/>
  <c r="G8" i="18"/>
  <c r="C9" i="18"/>
  <c r="D9" i="18"/>
  <c r="E9" i="18"/>
  <c r="F9" i="18"/>
  <c r="G9" i="18"/>
  <c r="C10" i="18"/>
  <c r="D10" i="18"/>
  <c r="E10" i="18"/>
  <c r="F10" i="18"/>
  <c r="G10" i="18"/>
  <c r="C11" i="18"/>
  <c r="D11" i="18"/>
  <c r="E11" i="18"/>
  <c r="F11" i="18"/>
  <c r="G11" i="18"/>
  <c r="C12" i="18"/>
  <c r="D12" i="18"/>
  <c r="E12" i="18"/>
  <c r="F12" i="18"/>
  <c r="G12" i="18"/>
  <c r="C13" i="18"/>
  <c r="D13" i="18"/>
  <c r="E13" i="18"/>
  <c r="F13" i="18"/>
  <c r="G13" i="18"/>
  <c r="D4" i="18"/>
  <c r="E4" i="18"/>
  <c r="K5" i="18" s="1"/>
  <c r="F4" i="18"/>
  <c r="G4" i="18"/>
  <c r="C4" i="18"/>
  <c r="J4" i="18"/>
  <c r="K4" i="18"/>
  <c r="L4" i="18"/>
  <c r="M4" i="18"/>
  <c r="I4" i="18"/>
  <c r="M5" i="18" l="1"/>
  <c r="M6" i="18" s="1"/>
  <c r="M7" i="18" s="1"/>
  <c r="M8" i="18" s="1"/>
  <c r="M9" i="18" s="1"/>
  <c r="M10" i="18" s="1"/>
  <c r="M11" i="18" s="1"/>
  <c r="M12" i="18" s="1"/>
  <c r="M13" i="18" s="1"/>
  <c r="M14" i="18" s="1"/>
  <c r="J5" i="18"/>
  <c r="J6" i="18" s="1"/>
  <c r="J7" i="18" s="1"/>
  <c r="J8" i="18" s="1"/>
  <c r="J9" i="18" s="1"/>
  <c r="J10" i="18" s="1"/>
  <c r="J11" i="18" s="1"/>
  <c r="J12" i="18" s="1"/>
  <c r="J13" i="18" s="1"/>
  <c r="J14" i="18" s="1"/>
  <c r="I5" i="18"/>
  <c r="I6" i="18" s="1"/>
  <c r="K6" i="18"/>
  <c r="K7" i="18" s="1"/>
  <c r="K8" i="18" s="1"/>
  <c r="K9" i="18" s="1"/>
  <c r="K10" i="18" s="1"/>
  <c r="K11" i="18" s="1"/>
  <c r="K12" i="18" s="1"/>
  <c r="K13" i="18" s="1"/>
  <c r="K14" i="18" s="1"/>
  <c r="I7" i="18"/>
  <c r="I8" i="18" s="1"/>
  <c r="I9" i="18" s="1"/>
  <c r="I10" i="18" s="1"/>
  <c r="I11" i="18" s="1"/>
  <c r="I12" i="18" s="1"/>
  <c r="I13" i="18" s="1"/>
  <c r="I14" i="18" s="1"/>
  <c r="L5" i="18"/>
  <c r="L6" i="18" s="1"/>
  <c r="L7" i="18" s="1"/>
  <c r="L8" i="18" s="1"/>
  <c r="L9" i="18" s="1"/>
  <c r="L10" i="18" s="1"/>
  <c r="L11" i="18" s="1"/>
  <c r="L12" i="18" s="1"/>
  <c r="L13" i="18" s="1"/>
  <c r="L14" i="18" s="1"/>
  <c r="K16" i="18" l="1"/>
  <c r="C16" i="18"/>
  <c r="M18" i="18" l="1"/>
  <c r="C18" i="18"/>
  <c r="B7" i="2"/>
  <c r="F30" i="2" l="1"/>
  <c r="F17" i="15"/>
  <c r="F18" i="15"/>
  <c r="C17" i="15"/>
  <c r="G17" i="15" s="1"/>
  <c r="H17" i="15" s="1"/>
  <c r="C19" i="15"/>
  <c r="G19" i="15" s="1"/>
  <c r="C16" i="15"/>
  <c r="C13" i="15" s="1"/>
  <c r="C17" i="12"/>
  <c r="C18" i="15" s="1"/>
  <c r="G18" i="15" s="1"/>
  <c r="H18" i="15" s="1"/>
  <c r="D19" i="15"/>
  <c r="D18" i="15"/>
  <c r="D17" i="15"/>
  <c r="D16" i="15"/>
  <c r="F12" i="15"/>
  <c r="E17" i="15" s="1"/>
  <c r="E12" i="15"/>
  <c r="E18" i="15" s="1"/>
  <c r="D12" i="15"/>
  <c r="E16" i="13"/>
  <c r="H16" i="13" s="1"/>
  <c r="I16" i="13" s="1"/>
  <c r="D17" i="13"/>
  <c r="E17" i="13" s="1"/>
  <c r="D16" i="13"/>
  <c r="C18" i="13"/>
  <c r="C17" i="13"/>
  <c r="C16" i="13"/>
  <c r="C15" i="13"/>
  <c r="E15" i="13" s="1"/>
  <c r="F12" i="13"/>
  <c r="E12" i="13"/>
  <c r="D12" i="13"/>
  <c r="D18" i="13" s="1"/>
  <c r="E18" i="13" s="1"/>
  <c r="F18" i="13" l="1"/>
  <c r="H18" i="13"/>
  <c r="I18" i="13" s="1"/>
  <c r="F15" i="13"/>
  <c r="H15" i="13"/>
  <c r="I15" i="13" s="1"/>
  <c r="F17" i="13"/>
  <c r="H17" i="13"/>
  <c r="I17" i="13" s="1"/>
  <c r="F16" i="13"/>
  <c r="G16" i="15"/>
  <c r="E19" i="15"/>
  <c r="F19" i="15" s="1"/>
  <c r="H19" i="15" s="1"/>
  <c r="H20" i="15" s="1"/>
  <c r="B4" i="16" s="1"/>
  <c r="B11" i="9"/>
  <c r="B12" i="9"/>
  <c r="B13" i="9"/>
  <c r="C13" i="9" s="1"/>
  <c r="D13" i="9" s="1"/>
  <c r="E13" i="9" s="1"/>
  <c r="F13" i="9" s="1"/>
  <c r="G13" i="9" s="1"/>
  <c r="H13" i="9" s="1"/>
  <c r="I13" i="9" s="1"/>
  <c r="J13" i="9" s="1"/>
  <c r="K13" i="9" s="1"/>
  <c r="L13" i="9" s="1"/>
  <c r="B14" i="9"/>
  <c r="C14" i="9" s="1"/>
  <c r="D14" i="9" s="1"/>
  <c r="E14" i="9" s="1"/>
  <c r="F14" i="9" s="1"/>
  <c r="G14" i="9" s="1"/>
  <c r="H14" i="9" s="1"/>
  <c r="I14" i="9" s="1"/>
  <c r="J14" i="9" s="1"/>
  <c r="K14" i="9" s="1"/>
  <c r="L14" i="9" s="1"/>
  <c r="B15" i="9"/>
  <c r="C15" i="9" s="1"/>
  <c r="D15" i="9" s="1"/>
  <c r="E15" i="9" s="1"/>
  <c r="F15" i="9" s="1"/>
  <c r="G15" i="9" s="1"/>
  <c r="H15" i="9" s="1"/>
  <c r="I15" i="9" s="1"/>
  <c r="J15" i="9" s="1"/>
  <c r="K15" i="9" s="1"/>
  <c r="L15" i="9" s="1"/>
  <c r="B16" i="9"/>
  <c r="C16" i="9" s="1"/>
  <c r="D16" i="9" s="1"/>
  <c r="E16" i="9" s="1"/>
  <c r="F16" i="9" s="1"/>
  <c r="G16" i="9" s="1"/>
  <c r="H16" i="9" s="1"/>
  <c r="I16" i="9" s="1"/>
  <c r="J16" i="9" s="1"/>
  <c r="K16" i="9" s="1"/>
  <c r="L16" i="9" s="1"/>
  <c r="B17" i="9"/>
  <c r="C17" i="9" s="1"/>
  <c r="D17" i="9" s="1"/>
  <c r="E17" i="9" s="1"/>
  <c r="F17" i="9" s="1"/>
  <c r="G17" i="9" s="1"/>
  <c r="H17" i="9" s="1"/>
  <c r="I17" i="9" s="1"/>
  <c r="J17" i="9" s="1"/>
  <c r="K17" i="9" s="1"/>
  <c r="L17" i="9" s="1"/>
  <c r="B18" i="9"/>
  <c r="C18" i="9" s="1"/>
  <c r="D18" i="9" s="1"/>
  <c r="E18" i="9" s="1"/>
  <c r="F18" i="9" s="1"/>
  <c r="G18" i="9" s="1"/>
  <c r="H18" i="9" s="1"/>
  <c r="I18" i="9" s="1"/>
  <c r="J18" i="9" s="1"/>
  <c r="K18" i="9" s="1"/>
  <c r="L18" i="9" s="1"/>
  <c r="B19" i="9"/>
  <c r="C19" i="9" s="1"/>
  <c r="D19" i="9" s="1"/>
  <c r="E19" i="9" s="1"/>
  <c r="F19" i="9" s="1"/>
  <c r="G19" i="9" s="1"/>
  <c r="H19" i="9" s="1"/>
  <c r="I19" i="9" s="1"/>
  <c r="J19" i="9" s="1"/>
  <c r="K19" i="9" s="1"/>
  <c r="L19" i="9" s="1"/>
  <c r="B20" i="9"/>
  <c r="C20" i="9" s="1"/>
  <c r="D20" i="9" s="1"/>
  <c r="E20" i="9" s="1"/>
  <c r="F20" i="9" s="1"/>
  <c r="G20" i="9" s="1"/>
  <c r="H20" i="9" s="1"/>
  <c r="I20" i="9" s="1"/>
  <c r="J20" i="9" s="1"/>
  <c r="K20" i="9" s="1"/>
  <c r="L20" i="9" s="1"/>
  <c r="B21" i="9"/>
  <c r="C21" i="9" s="1"/>
  <c r="D21" i="9" s="1"/>
  <c r="E21" i="9" s="1"/>
  <c r="F21" i="9" s="1"/>
  <c r="G21" i="9" s="1"/>
  <c r="H21" i="9" s="1"/>
  <c r="I21" i="9" s="1"/>
  <c r="J21" i="9" s="1"/>
  <c r="K21" i="9" s="1"/>
  <c r="L21" i="9" s="1"/>
  <c r="B22" i="9"/>
  <c r="C22" i="9" s="1"/>
  <c r="D22" i="9" s="1"/>
  <c r="E22" i="9" s="1"/>
  <c r="F22" i="9" s="1"/>
  <c r="G22" i="9" s="1"/>
  <c r="H22" i="9" s="1"/>
  <c r="I22" i="9" s="1"/>
  <c r="J22" i="9" s="1"/>
  <c r="K22" i="9" s="1"/>
  <c r="L22" i="9" s="1"/>
  <c r="B23" i="9"/>
  <c r="C23" i="9" s="1"/>
  <c r="D23" i="9" s="1"/>
  <c r="E23" i="9" s="1"/>
  <c r="F23" i="9" s="1"/>
  <c r="G23" i="9" s="1"/>
  <c r="H23" i="9" s="1"/>
  <c r="I23" i="9" s="1"/>
  <c r="J23" i="9" s="1"/>
  <c r="K23" i="9" s="1"/>
  <c r="L23" i="9" s="1"/>
  <c r="B24" i="9"/>
  <c r="C24" i="9" s="1"/>
  <c r="D24" i="9" s="1"/>
  <c r="E24" i="9" s="1"/>
  <c r="F24" i="9" s="1"/>
  <c r="G24" i="9" s="1"/>
  <c r="H24" i="9" s="1"/>
  <c r="I24" i="9" s="1"/>
  <c r="J24" i="9" s="1"/>
  <c r="K24" i="9" s="1"/>
  <c r="L24" i="9" s="1"/>
  <c r="B25" i="9"/>
  <c r="B26" i="9"/>
  <c r="C26" i="9" s="1"/>
  <c r="D26" i="9" s="1"/>
  <c r="E26" i="9" s="1"/>
  <c r="F26" i="9" s="1"/>
  <c r="G26" i="9" s="1"/>
  <c r="H26" i="9" s="1"/>
  <c r="I26" i="9" s="1"/>
  <c r="J26" i="9" s="1"/>
  <c r="K26" i="9" s="1"/>
  <c r="L26" i="9" s="1"/>
  <c r="B27" i="9"/>
  <c r="C27" i="9" s="1"/>
  <c r="D27" i="9" s="1"/>
  <c r="E27" i="9" s="1"/>
  <c r="F27" i="9" s="1"/>
  <c r="G27" i="9" s="1"/>
  <c r="H27" i="9" s="1"/>
  <c r="I27" i="9" s="1"/>
  <c r="J27" i="9" s="1"/>
  <c r="K27" i="9" s="1"/>
  <c r="L27" i="9" s="1"/>
  <c r="B28" i="9"/>
  <c r="B29" i="9"/>
  <c r="C29" i="9" s="1"/>
  <c r="D29" i="9" s="1"/>
  <c r="E29" i="9" s="1"/>
  <c r="F29" i="9" s="1"/>
  <c r="G29" i="9" s="1"/>
  <c r="H29" i="9" s="1"/>
  <c r="I29" i="9" s="1"/>
  <c r="J29" i="9" s="1"/>
  <c r="K29" i="9" s="1"/>
  <c r="L29" i="9" s="1"/>
  <c r="B30" i="9"/>
  <c r="C30" i="9" s="1"/>
  <c r="D30" i="9" s="1"/>
  <c r="E30" i="9" s="1"/>
  <c r="F30" i="9" s="1"/>
  <c r="G30" i="9" s="1"/>
  <c r="H30" i="9" s="1"/>
  <c r="I30" i="9" s="1"/>
  <c r="J30" i="9" s="1"/>
  <c r="K30" i="9" s="1"/>
  <c r="L30" i="9" s="1"/>
  <c r="B31" i="9"/>
  <c r="C31" i="9" s="1"/>
  <c r="D31" i="9" s="1"/>
  <c r="E31" i="9" s="1"/>
  <c r="F31" i="9" s="1"/>
  <c r="G31" i="9" s="1"/>
  <c r="H31" i="9" s="1"/>
  <c r="I31" i="9" s="1"/>
  <c r="J31" i="9" s="1"/>
  <c r="K31" i="9" s="1"/>
  <c r="L31" i="9" s="1"/>
  <c r="B32" i="9"/>
  <c r="B33" i="9"/>
  <c r="C33" i="9" s="1"/>
  <c r="D33" i="9" s="1"/>
  <c r="E33" i="9" s="1"/>
  <c r="F33" i="9" s="1"/>
  <c r="G33" i="9" s="1"/>
  <c r="H33" i="9" s="1"/>
  <c r="I33" i="9" s="1"/>
  <c r="J33" i="9" s="1"/>
  <c r="K33" i="9" s="1"/>
  <c r="L33" i="9" s="1"/>
  <c r="B34" i="9"/>
  <c r="C34" i="9" s="1"/>
  <c r="D34" i="9" s="1"/>
  <c r="E34" i="9" s="1"/>
  <c r="F34" i="9" s="1"/>
  <c r="G34" i="9" s="1"/>
  <c r="H34" i="9" s="1"/>
  <c r="I34" i="9" s="1"/>
  <c r="J34" i="9" s="1"/>
  <c r="K34" i="9" s="1"/>
  <c r="L34" i="9" s="1"/>
  <c r="B35" i="9"/>
  <c r="C35" i="9" s="1"/>
  <c r="D35" i="9" s="1"/>
  <c r="E35" i="9" s="1"/>
  <c r="F35" i="9" s="1"/>
  <c r="G35" i="9" s="1"/>
  <c r="H35" i="9" s="1"/>
  <c r="I35" i="9" s="1"/>
  <c r="J35" i="9" s="1"/>
  <c r="K35" i="9" s="1"/>
  <c r="L35" i="9" s="1"/>
  <c r="B36" i="9"/>
  <c r="C36" i="9" s="1"/>
  <c r="D36" i="9" s="1"/>
  <c r="E36" i="9" s="1"/>
  <c r="F36" i="9" s="1"/>
  <c r="G36" i="9" s="1"/>
  <c r="H36" i="9" s="1"/>
  <c r="I36" i="9" s="1"/>
  <c r="J36" i="9" s="1"/>
  <c r="K36" i="9" s="1"/>
  <c r="L36" i="9" s="1"/>
  <c r="B37" i="9"/>
  <c r="C37" i="9" s="1"/>
  <c r="D37" i="9" s="1"/>
  <c r="E37" i="9" s="1"/>
  <c r="F37" i="9" s="1"/>
  <c r="G37" i="9" s="1"/>
  <c r="H37" i="9" s="1"/>
  <c r="I37" i="9" s="1"/>
  <c r="J37" i="9" s="1"/>
  <c r="K37" i="9" s="1"/>
  <c r="L37" i="9" s="1"/>
  <c r="B38" i="9"/>
  <c r="C38" i="9" s="1"/>
  <c r="D38" i="9" s="1"/>
  <c r="E38" i="9" s="1"/>
  <c r="F38" i="9" s="1"/>
  <c r="G38" i="9" s="1"/>
  <c r="H38" i="9" s="1"/>
  <c r="I38" i="9" s="1"/>
  <c r="J38" i="9" s="1"/>
  <c r="K38" i="9" s="1"/>
  <c r="L38" i="9" s="1"/>
  <c r="B39" i="9"/>
  <c r="C39" i="9" s="1"/>
  <c r="D39" i="9" s="1"/>
  <c r="E39" i="9" s="1"/>
  <c r="F39" i="9" s="1"/>
  <c r="G39" i="9" s="1"/>
  <c r="H39" i="9" s="1"/>
  <c r="I39" i="9" s="1"/>
  <c r="J39" i="9" s="1"/>
  <c r="K39" i="9" s="1"/>
  <c r="L39" i="9" s="1"/>
  <c r="B40" i="9"/>
  <c r="B41" i="9"/>
  <c r="C41" i="9" s="1"/>
  <c r="D41" i="9" s="1"/>
  <c r="E41" i="9" s="1"/>
  <c r="F41" i="9" s="1"/>
  <c r="G41" i="9" s="1"/>
  <c r="H41" i="9" s="1"/>
  <c r="I41" i="9" s="1"/>
  <c r="J41" i="9" s="1"/>
  <c r="K41" i="9" s="1"/>
  <c r="L41" i="9" s="1"/>
  <c r="B42" i="9"/>
  <c r="C42" i="9" s="1"/>
  <c r="D42" i="9" s="1"/>
  <c r="E42" i="9" s="1"/>
  <c r="F42" i="9" s="1"/>
  <c r="G42" i="9" s="1"/>
  <c r="H42" i="9" s="1"/>
  <c r="I42" i="9" s="1"/>
  <c r="J42" i="9" s="1"/>
  <c r="K42" i="9" s="1"/>
  <c r="L42" i="9" s="1"/>
  <c r="B43" i="9"/>
  <c r="C43" i="9" s="1"/>
  <c r="D43" i="9" s="1"/>
  <c r="E43" i="9" s="1"/>
  <c r="F43" i="9" s="1"/>
  <c r="G43" i="9" s="1"/>
  <c r="H43" i="9" s="1"/>
  <c r="I43" i="9" s="1"/>
  <c r="J43" i="9" s="1"/>
  <c r="K43" i="9" s="1"/>
  <c r="L43" i="9" s="1"/>
  <c r="B44" i="9"/>
  <c r="B45" i="9"/>
  <c r="C45" i="9" s="1"/>
  <c r="D45" i="9" s="1"/>
  <c r="E45" i="9" s="1"/>
  <c r="F45" i="9" s="1"/>
  <c r="G45" i="9" s="1"/>
  <c r="H45" i="9" s="1"/>
  <c r="I45" i="9" s="1"/>
  <c r="J45" i="9" s="1"/>
  <c r="K45" i="9" s="1"/>
  <c r="L45" i="9" s="1"/>
  <c r="B46" i="9"/>
  <c r="B47" i="9"/>
  <c r="C47" i="9" s="1"/>
  <c r="D47" i="9" s="1"/>
  <c r="E47" i="9" s="1"/>
  <c r="F47" i="9" s="1"/>
  <c r="G47" i="9" s="1"/>
  <c r="H47" i="9" s="1"/>
  <c r="I47" i="9" s="1"/>
  <c r="J47" i="9" s="1"/>
  <c r="K47" i="9" s="1"/>
  <c r="L47" i="9" s="1"/>
  <c r="B48" i="9"/>
  <c r="B49" i="9"/>
  <c r="C49" i="9" s="1"/>
  <c r="D49" i="9" s="1"/>
  <c r="E49" i="9" s="1"/>
  <c r="F49" i="9" s="1"/>
  <c r="G49" i="9" s="1"/>
  <c r="H49" i="9" s="1"/>
  <c r="I49" i="9" s="1"/>
  <c r="J49" i="9" s="1"/>
  <c r="K49" i="9" s="1"/>
  <c r="L49" i="9" s="1"/>
  <c r="B50" i="9"/>
  <c r="C50" i="9" s="1"/>
  <c r="D50" i="9" s="1"/>
  <c r="E50" i="9" s="1"/>
  <c r="F50" i="9" s="1"/>
  <c r="G50" i="9" s="1"/>
  <c r="H50" i="9" s="1"/>
  <c r="I50" i="9" s="1"/>
  <c r="J50" i="9" s="1"/>
  <c r="K50" i="9" s="1"/>
  <c r="L50" i="9" s="1"/>
  <c r="B51" i="9"/>
  <c r="C51" i="9" s="1"/>
  <c r="D51" i="9" s="1"/>
  <c r="E51" i="9" s="1"/>
  <c r="F51" i="9" s="1"/>
  <c r="G51" i="9" s="1"/>
  <c r="H51" i="9" s="1"/>
  <c r="I51" i="9" s="1"/>
  <c r="J51" i="9" s="1"/>
  <c r="K51" i="9" s="1"/>
  <c r="L51" i="9" s="1"/>
  <c r="B52" i="9"/>
  <c r="C52" i="9" s="1"/>
  <c r="D52" i="9" s="1"/>
  <c r="E52" i="9" s="1"/>
  <c r="F52" i="9" s="1"/>
  <c r="G52" i="9" s="1"/>
  <c r="H52" i="9" s="1"/>
  <c r="I52" i="9" s="1"/>
  <c r="J52" i="9" s="1"/>
  <c r="K52" i="9" s="1"/>
  <c r="L52" i="9" s="1"/>
  <c r="B53" i="9"/>
  <c r="C53" i="9" s="1"/>
  <c r="D53" i="9" s="1"/>
  <c r="E53" i="9" s="1"/>
  <c r="F53" i="9" s="1"/>
  <c r="G53" i="9" s="1"/>
  <c r="H53" i="9" s="1"/>
  <c r="I53" i="9" s="1"/>
  <c r="J53" i="9" s="1"/>
  <c r="K53" i="9" s="1"/>
  <c r="L53" i="9" s="1"/>
  <c r="B54" i="9"/>
  <c r="C54" i="9" s="1"/>
  <c r="D54" i="9" s="1"/>
  <c r="E54" i="9" s="1"/>
  <c r="F54" i="9" s="1"/>
  <c r="G54" i="9" s="1"/>
  <c r="H54" i="9" s="1"/>
  <c r="I54" i="9" s="1"/>
  <c r="J54" i="9" s="1"/>
  <c r="K54" i="9" s="1"/>
  <c r="L54" i="9" s="1"/>
  <c r="B55" i="9"/>
  <c r="C55" i="9" s="1"/>
  <c r="D55" i="9" s="1"/>
  <c r="E55" i="9" s="1"/>
  <c r="F55" i="9" s="1"/>
  <c r="G55" i="9" s="1"/>
  <c r="H55" i="9" s="1"/>
  <c r="I55" i="9" s="1"/>
  <c r="J55" i="9" s="1"/>
  <c r="K55" i="9" s="1"/>
  <c r="L55" i="9" s="1"/>
  <c r="B56" i="9"/>
  <c r="C56" i="9" s="1"/>
  <c r="D56" i="9" s="1"/>
  <c r="E56" i="9" s="1"/>
  <c r="F56" i="9" s="1"/>
  <c r="G56" i="9" s="1"/>
  <c r="H56" i="9" s="1"/>
  <c r="I56" i="9" s="1"/>
  <c r="J56" i="9" s="1"/>
  <c r="K56" i="9" s="1"/>
  <c r="L56" i="9" s="1"/>
  <c r="B57" i="9"/>
  <c r="C57" i="9" s="1"/>
  <c r="D57" i="9" s="1"/>
  <c r="E57" i="9" s="1"/>
  <c r="F57" i="9" s="1"/>
  <c r="G57" i="9" s="1"/>
  <c r="H57" i="9" s="1"/>
  <c r="I57" i="9" s="1"/>
  <c r="J57" i="9" s="1"/>
  <c r="K57" i="9" s="1"/>
  <c r="L57" i="9" s="1"/>
  <c r="B58" i="9"/>
  <c r="C58" i="9" s="1"/>
  <c r="D58" i="9" s="1"/>
  <c r="E58" i="9" s="1"/>
  <c r="F58" i="9" s="1"/>
  <c r="G58" i="9" s="1"/>
  <c r="H58" i="9" s="1"/>
  <c r="I58" i="9" s="1"/>
  <c r="J58" i="9" s="1"/>
  <c r="K58" i="9" s="1"/>
  <c r="L58" i="9" s="1"/>
  <c r="B59" i="9"/>
  <c r="B60" i="9"/>
  <c r="B61" i="9"/>
  <c r="B62" i="9"/>
  <c r="C62" i="9" s="1"/>
  <c r="D62" i="9" s="1"/>
  <c r="E62" i="9" s="1"/>
  <c r="F62" i="9" s="1"/>
  <c r="G62" i="9" s="1"/>
  <c r="H62" i="9" s="1"/>
  <c r="I62" i="9" s="1"/>
  <c r="J62" i="9" s="1"/>
  <c r="K62" i="9" s="1"/>
  <c r="L62" i="9" s="1"/>
  <c r="B63" i="9"/>
  <c r="C63" i="9" s="1"/>
  <c r="D63" i="9" s="1"/>
  <c r="E63" i="9" s="1"/>
  <c r="F63" i="9" s="1"/>
  <c r="G63" i="9" s="1"/>
  <c r="H63" i="9" s="1"/>
  <c r="I63" i="9" s="1"/>
  <c r="J63" i="9" s="1"/>
  <c r="K63" i="9" s="1"/>
  <c r="L63" i="9" s="1"/>
  <c r="B64" i="9"/>
  <c r="C64" i="9" s="1"/>
  <c r="D64" i="9" s="1"/>
  <c r="E64" i="9" s="1"/>
  <c r="F64" i="9" s="1"/>
  <c r="G64" i="9" s="1"/>
  <c r="H64" i="9" s="1"/>
  <c r="I64" i="9" s="1"/>
  <c r="J64" i="9" s="1"/>
  <c r="K64" i="9" s="1"/>
  <c r="L64" i="9" s="1"/>
  <c r="B65" i="9"/>
  <c r="B66" i="9"/>
  <c r="B67" i="9"/>
  <c r="C67" i="9" s="1"/>
  <c r="D67" i="9" s="1"/>
  <c r="E67" i="9" s="1"/>
  <c r="F67" i="9" s="1"/>
  <c r="G67" i="9" s="1"/>
  <c r="H67" i="9" s="1"/>
  <c r="I67" i="9" s="1"/>
  <c r="J67" i="9" s="1"/>
  <c r="K67" i="9" s="1"/>
  <c r="L67" i="9" s="1"/>
  <c r="B68" i="9"/>
  <c r="B69" i="9"/>
  <c r="C69" i="9" s="1"/>
  <c r="D69" i="9" s="1"/>
  <c r="E69" i="9" s="1"/>
  <c r="F69" i="9" s="1"/>
  <c r="G69" i="9" s="1"/>
  <c r="H69" i="9" s="1"/>
  <c r="I69" i="9" s="1"/>
  <c r="J69" i="9" s="1"/>
  <c r="K69" i="9" s="1"/>
  <c r="L69" i="9" s="1"/>
  <c r="B70" i="9"/>
  <c r="C70" i="9" s="1"/>
  <c r="D70" i="9" s="1"/>
  <c r="E70" i="9" s="1"/>
  <c r="F70" i="9" s="1"/>
  <c r="G70" i="9" s="1"/>
  <c r="H70" i="9" s="1"/>
  <c r="I70" i="9" s="1"/>
  <c r="J70" i="9" s="1"/>
  <c r="K70" i="9" s="1"/>
  <c r="L70" i="9" s="1"/>
  <c r="B71" i="9"/>
  <c r="C71" i="9" s="1"/>
  <c r="D71" i="9" s="1"/>
  <c r="E71" i="9" s="1"/>
  <c r="F71" i="9" s="1"/>
  <c r="G71" i="9" s="1"/>
  <c r="H71" i="9" s="1"/>
  <c r="I71" i="9" s="1"/>
  <c r="J71" i="9" s="1"/>
  <c r="K71" i="9" s="1"/>
  <c r="L71" i="9" s="1"/>
  <c r="B72" i="9"/>
  <c r="C72" i="9" s="1"/>
  <c r="D72" i="9" s="1"/>
  <c r="E72" i="9" s="1"/>
  <c r="F72" i="9" s="1"/>
  <c r="G72" i="9" s="1"/>
  <c r="H72" i="9" s="1"/>
  <c r="I72" i="9" s="1"/>
  <c r="J72" i="9" s="1"/>
  <c r="K72" i="9" s="1"/>
  <c r="L72" i="9" s="1"/>
  <c r="B73" i="9"/>
  <c r="C73" i="9" s="1"/>
  <c r="D73" i="9" s="1"/>
  <c r="E73" i="9" s="1"/>
  <c r="F73" i="9" s="1"/>
  <c r="G73" i="9" s="1"/>
  <c r="H73" i="9" s="1"/>
  <c r="I73" i="9" s="1"/>
  <c r="J73" i="9" s="1"/>
  <c r="K73" i="9" s="1"/>
  <c r="L73" i="9" s="1"/>
  <c r="B74" i="9"/>
  <c r="C74" i="9" s="1"/>
  <c r="D74" i="9" s="1"/>
  <c r="E74" i="9" s="1"/>
  <c r="F74" i="9" s="1"/>
  <c r="G74" i="9" s="1"/>
  <c r="H74" i="9" s="1"/>
  <c r="I74" i="9" s="1"/>
  <c r="J74" i="9" s="1"/>
  <c r="K74" i="9" s="1"/>
  <c r="L74" i="9" s="1"/>
  <c r="B75" i="9"/>
  <c r="B76" i="9"/>
  <c r="B77" i="9"/>
  <c r="C77" i="9" s="1"/>
  <c r="D77" i="9" s="1"/>
  <c r="E77" i="9" s="1"/>
  <c r="F77" i="9" s="1"/>
  <c r="G77" i="9" s="1"/>
  <c r="H77" i="9" s="1"/>
  <c r="I77" i="9" s="1"/>
  <c r="J77" i="9" s="1"/>
  <c r="K77" i="9" s="1"/>
  <c r="L77" i="9" s="1"/>
  <c r="B78" i="9"/>
  <c r="C78" i="9" s="1"/>
  <c r="D78" i="9" s="1"/>
  <c r="E78" i="9" s="1"/>
  <c r="F78" i="9" s="1"/>
  <c r="G78" i="9" s="1"/>
  <c r="H78" i="9" s="1"/>
  <c r="I78" i="9" s="1"/>
  <c r="J78" i="9" s="1"/>
  <c r="K78" i="9" s="1"/>
  <c r="L78" i="9" s="1"/>
  <c r="B79" i="9"/>
  <c r="C79" i="9" s="1"/>
  <c r="D79" i="9" s="1"/>
  <c r="E79" i="9" s="1"/>
  <c r="F79" i="9" s="1"/>
  <c r="G79" i="9" s="1"/>
  <c r="H79" i="9" s="1"/>
  <c r="I79" i="9" s="1"/>
  <c r="J79" i="9" s="1"/>
  <c r="K79" i="9" s="1"/>
  <c r="L79" i="9" s="1"/>
  <c r="B80" i="9"/>
  <c r="B81" i="9"/>
  <c r="B82" i="9"/>
  <c r="B83" i="9"/>
  <c r="C83" i="9" s="1"/>
  <c r="D83" i="9" s="1"/>
  <c r="E83" i="9" s="1"/>
  <c r="F83" i="9" s="1"/>
  <c r="G83" i="9" s="1"/>
  <c r="H83" i="9" s="1"/>
  <c r="I83" i="9" s="1"/>
  <c r="J83" i="9" s="1"/>
  <c r="K83" i="9" s="1"/>
  <c r="L83" i="9" s="1"/>
  <c r="B84" i="9"/>
  <c r="C84" i="9" s="1"/>
  <c r="D84" i="9" s="1"/>
  <c r="E84" i="9" s="1"/>
  <c r="F84" i="9" s="1"/>
  <c r="G84" i="9" s="1"/>
  <c r="H84" i="9" s="1"/>
  <c r="I84" i="9" s="1"/>
  <c r="J84" i="9" s="1"/>
  <c r="K84" i="9" s="1"/>
  <c r="L84" i="9" s="1"/>
  <c r="B85" i="9"/>
  <c r="C85" i="9" s="1"/>
  <c r="D85" i="9" s="1"/>
  <c r="E85" i="9" s="1"/>
  <c r="F85" i="9" s="1"/>
  <c r="G85" i="9" s="1"/>
  <c r="H85" i="9" s="1"/>
  <c r="I85" i="9" s="1"/>
  <c r="J85" i="9" s="1"/>
  <c r="K85" i="9" s="1"/>
  <c r="L85" i="9" s="1"/>
  <c r="B86" i="9"/>
  <c r="C86" i="9" s="1"/>
  <c r="D86" i="9" s="1"/>
  <c r="E86" i="9" s="1"/>
  <c r="F86" i="9" s="1"/>
  <c r="G86" i="9" s="1"/>
  <c r="H86" i="9" s="1"/>
  <c r="I86" i="9" s="1"/>
  <c r="J86" i="9" s="1"/>
  <c r="K86" i="9" s="1"/>
  <c r="L86" i="9" s="1"/>
  <c r="B87" i="9"/>
  <c r="C87" i="9" s="1"/>
  <c r="D87" i="9" s="1"/>
  <c r="E87" i="9" s="1"/>
  <c r="F87" i="9" s="1"/>
  <c r="G87" i="9" s="1"/>
  <c r="H87" i="9" s="1"/>
  <c r="I87" i="9" s="1"/>
  <c r="J87" i="9" s="1"/>
  <c r="K87" i="9" s="1"/>
  <c r="L87" i="9" s="1"/>
  <c r="B88" i="9"/>
  <c r="C88" i="9" s="1"/>
  <c r="D88" i="9" s="1"/>
  <c r="E88" i="9" s="1"/>
  <c r="F88" i="9" s="1"/>
  <c r="G88" i="9" s="1"/>
  <c r="H88" i="9" s="1"/>
  <c r="I88" i="9" s="1"/>
  <c r="J88" i="9" s="1"/>
  <c r="K88" i="9" s="1"/>
  <c r="L88" i="9" s="1"/>
  <c r="B89" i="9"/>
  <c r="C89" i="9" s="1"/>
  <c r="D89" i="9" s="1"/>
  <c r="E89" i="9" s="1"/>
  <c r="F89" i="9" s="1"/>
  <c r="G89" i="9" s="1"/>
  <c r="H89" i="9" s="1"/>
  <c r="I89" i="9" s="1"/>
  <c r="J89" i="9" s="1"/>
  <c r="K89" i="9" s="1"/>
  <c r="L89" i="9" s="1"/>
  <c r="B90" i="9"/>
  <c r="C90" i="9" s="1"/>
  <c r="D90" i="9" s="1"/>
  <c r="E90" i="9" s="1"/>
  <c r="F90" i="9" s="1"/>
  <c r="G90" i="9" s="1"/>
  <c r="H90" i="9" s="1"/>
  <c r="I90" i="9" s="1"/>
  <c r="J90" i="9" s="1"/>
  <c r="K90" i="9" s="1"/>
  <c r="L90" i="9" s="1"/>
  <c r="B91" i="9"/>
  <c r="B92" i="9"/>
  <c r="B93" i="9"/>
  <c r="C93" i="9" s="1"/>
  <c r="D93" i="9" s="1"/>
  <c r="E93" i="9" s="1"/>
  <c r="F93" i="9" s="1"/>
  <c r="G93" i="9" s="1"/>
  <c r="H93" i="9" s="1"/>
  <c r="I93" i="9" s="1"/>
  <c r="J93" i="9" s="1"/>
  <c r="K93" i="9" s="1"/>
  <c r="L93" i="9" s="1"/>
  <c r="B94" i="9"/>
  <c r="C94" i="9" s="1"/>
  <c r="D94" i="9" s="1"/>
  <c r="E94" i="9" s="1"/>
  <c r="F94" i="9" s="1"/>
  <c r="G94" i="9" s="1"/>
  <c r="H94" i="9" s="1"/>
  <c r="I94" i="9" s="1"/>
  <c r="J94" i="9" s="1"/>
  <c r="K94" i="9" s="1"/>
  <c r="L94" i="9" s="1"/>
  <c r="B95" i="9"/>
  <c r="C95" i="9" s="1"/>
  <c r="D95" i="9" s="1"/>
  <c r="E95" i="9" s="1"/>
  <c r="F95" i="9" s="1"/>
  <c r="G95" i="9" s="1"/>
  <c r="H95" i="9" s="1"/>
  <c r="I95" i="9" s="1"/>
  <c r="J95" i="9" s="1"/>
  <c r="K95" i="9" s="1"/>
  <c r="L95" i="9" s="1"/>
  <c r="B96" i="9"/>
  <c r="B97" i="9"/>
  <c r="B98" i="9"/>
  <c r="C98" i="9" s="1"/>
  <c r="D98" i="9" s="1"/>
  <c r="E98" i="9" s="1"/>
  <c r="F98" i="9" s="1"/>
  <c r="G98" i="9" s="1"/>
  <c r="H98" i="9" s="1"/>
  <c r="I98" i="9" s="1"/>
  <c r="J98" i="9" s="1"/>
  <c r="K98" i="9" s="1"/>
  <c r="L98" i="9" s="1"/>
  <c r="B99" i="9"/>
  <c r="C99" i="9" s="1"/>
  <c r="D99" i="9" s="1"/>
  <c r="E99" i="9" s="1"/>
  <c r="F99" i="9" s="1"/>
  <c r="G99" i="9" s="1"/>
  <c r="H99" i="9" s="1"/>
  <c r="I99" i="9" s="1"/>
  <c r="J99" i="9" s="1"/>
  <c r="K99" i="9" s="1"/>
  <c r="L99" i="9" s="1"/>
  <c r="B100" i="9"/>
  <c r="C100" i="9" s="1"/>
  <c r="D100" i="9" s="1"/>
  <c r="E100" i="9" s="1"/>
  <c r="F100" i="9" s="1"/>
  <c r="G100" i="9" s="1"/>
  <c r="H100" i="9" s="1"/>
  <c r="I100" i="9" s="1"/>
  <c r="J100" i="9" s="1"/>
  <c r="K100" i="9" s="1"/>
  <c r="L100" i="9" s="1"/>
  <c r="B101" i="9"/>
  <c r="C101" i="9" s="1"/>
  <c r="D101" i="9" s="1"/>
  <c r="E101" i="9" s="1"/>
  <c r="F101" i="9" s="1"/>
  <c r="G101" i="9" s="1"/>
  <c r="H101" i="9" s="1"/>
  <c r="I101" i="9" s="1"/>
  <c r="J101" i="9" s="1"/>
  <c r="K101" i="9" s="1"/>
  <c r="L101" i="9" s="1"/>
  <c r="B102" i="9"/>
  <c r="C102" i="9" s="1"/>
  <c r="D102" i="9" s="1"/>
  <c r="E102" i="9" s="1"/>
  <c r="F102" i="9" s="1"/>
  <c r="G102" i="9" s="1"/>
  <c r="H102" i="9" s="1"/>
  <c r="I102" i="9" s="1"/>
  <c r="J102" i="9" s="1"/>
  <c r="K102" i="9" s="1"/>
  <c r="L102" i="9" s="1"/>
  <c r="B103" i="9"/>
  <c r="C103" i="9" s="1"/>
  <c r="D103" i="9" s="1"/>
  <c r="E103" i="9" s="1"/>
  <c r="F103" i="9" s="1"/>
  <c r="G103" i="9" s="1"/>
  <c r="H103" i="9" s="1"/>
  <c r="I103" i="9" s="1"/>
  <c r="J103" i="9" s="1"/>
  <c r="K103" i="9" s="1"/>
  <c r="L103" i="9" s="1"/>
  <c r="B104" i="9"/>
  <c r="B105" i="9"/>
  <c r="B106" i="9"/>
  <c r="B107" i="9"/>
  <c r="C107" i="9" s="1"/>
  <c r="D107" i="9" s="1"/>
  <c r="E107" i="9" s="1"/>
  <c r="F107" i="9" s="1"/>
  <c r="G107" i="9" s="1"/>
  <c r="H107" i="9" s="1"/>
  <c r="I107" i="9" s="1"/>
  <c r="J107" i="9" s="1"/>
  <c r="K107" i="9" s="1"/>
  <c r="L107" i="9" s="1"/>
  <c r="B108" i="9"/>
  <c r="B109" i="9"/>
  <c r="C109" i="9" s="1"/>
  <c r="D109" i="9" s="1"/>
  <c r="E109" i="9" s="1"/>
  <c r="F109" i="9" s="1"/>
  <c r="G109" i="9" s="1"/>
  <c r="H109" i="9" s="1"/>
  <c r="I109" i="9" s="1"/>
  <c r="J109" i="9" s="1"/>
  <c r="K109" i="9" s="1"/>
  <c r="L109" i="9" s="1"/>
  <c r="B10" i="9"/>
  <c r="C10" i="9" s="1"/>
  <c r="D10" i="9" s="1"/>
  <c r="E10" i="9" s="1"/>
  <c r="F10" i="9" s="1"/>
  <c r="G10" i="9" s="1"/>
  <c r="H10" i="9" s="1"/>
  <c r="I10" i="9" s="1"/>
  <c r="J10" i="9" s="1"/>
  <c r="K10" i="9" s="1"/>
  <c r="L10" i="9" s="1"/>
  <c r="B3" i="10"/>
  <c r="B100" i="10" s="1"/>
  <c r="C100" i="10" s="1"/>
  <c r="D100" i="10" s="1"/>
  <c r="E100" i="10" s="1"/>
  <c r="F100" i="10" s="1"/>
  <c r="G100" i="10" s="1"/>
  <c r="H100" i="10" s="1"/>
  <c r="I100" i="10" s="1"/>
  <c r="J100" i="10" s="1"/>
  <c r="K100" i="10" s="1"/>
  <c r="L100" i="10" s="1"/>
  <c r="B4" i="11"/>
  <c r="C11" i="9"/>
  <c r="D11" i="9" s="1"/>
  <c r="E11" i="9" s="1"/>
  <c r="F11" i="9" s="1"/>
  <c r="G11" i="9" s="1"/>
  <c r="H11" i="9" s="1"/>
  <c r="I11" i="9" s="1"/>
  <c r="J11" i="9" s="1"/>
  <c r="K11" i="9" s="1"/>
  <c r="L11" i="9" s="1"/>
  <c r="C12" i="9"/>
  <c r="D12" i="9" s="1"/>
  <c r="E12" i="9" s="1"/>
  <c r="F12" i="9" s="1"/>
  <c r="G12" i="9" s="1"/>
  <c r="H12" i="9" s="1"/>
  <c r="I12" i="9" s="1"/>
  <c r="J12" i="9" s="1"/>
  <c r="K12" i="9" s="1"/>
  <c r="L12" i="9" s="1"/>
  <c r="C25" i="9"/>
  <c r="D25" i="9" s="1"/>
  <c r="E25" i="9" s="1"/>
  <c r="F25" i="9" s="1"/>
  <c r="G25" i="9" s="1"/>
  <c r="H25" i="9" s="1"/>
  <c r="I25" i="9" s="1"/>
  <c r="J25" i="9" s="1"/>
  <c r="K25" i="9" s="1"/>
  <c r="L25" i="9" s="1"/>
  <c r="C28" i="9"/>
  <c r="D28" i="9" s="1"/>
  <c r="E28" i="9" s="1"/>
  <c r="F28" i="9" s="1"/>
  <c r="G28" i="9" s="1"/>
  <c r="H28" i="9" s="1"/>
  <c r="I28" i="9" s="1"/>
  <c r="J28" i="9" s="1"/>
  <c r="K28" i="9" s="1"/>
  <c r="L28" i="9" s="1"/>
  <c r="C32" i="9"/>
  <c r="D32" i="9" s="1"/>
  <c r="E32" i="9" s="1"/>
  <c r="F32" i="9" s="1"/>
  <c r="G32" i="9" s="1"/>
  <c r="H32" i="9" s="1"/>
  <c r="I32" i="9" s="1"/>
  <c r="J32" i="9" s="1"/>
  <c r="K32" i="9" s="1"/>
  <c r="L32" i="9" s="1"/>
  <c r="C40" i="9"/>
  <c r="D40" i="9" s="1"/>
  <c r="E40" i="9" s="1"/>
  <c r="F40" i="9" s="1"/>
  <c r="G40" i="9" s="1"/>
  <c r="H40" i="9" s="1"/>
  <c r="I40" i="9" s="1"/>
  <c r="J40" i="9" s="1"/>
  <c r="K40" i="9" s="1"/>
  <c r="L40" i="9" s="1"/>
  <c r="C44" i="9"/>
  <c r="D44" i="9" s="1"/>
  <c r="E44" i="9" s="1"/>
  <c r="F44" i="9" s="1"/>
  <c r="G44" i="9" s="1"/>
  <c r="H44" i="9" s="1"/>
  <c r="I44" i="9" s="1"/>
  <c r="J44" i="9" s="1"/>
  <c r="K44" i="9" s="1"/>
  <c r="L44" i="9" s="1"/>
  <c r="C46" i="9"/>
  <c r="D46" i="9" s="1"/>
  <c r="E46" i="9" s="1"/>
  <c r="F46" i="9" s="1"/>
  <c r="G46" i="9" s="1"/>
  <c r="H46" i="9" s="1"/>
  <c r="I46" i="9" s="1"/>
  <c r="J46" i="9" s="1"/>
  <c r="K46" i="9" s="1"/>
  <c r="L46" i="9" s="1"/>
  <c r="C48" i="9"/>
  <c r="D48" i="9" s="1"/>
  <c r="E48" i="9" s="1"/>
  <c r="F48" i="9" s="1"/>
  <c r="G48" i="9" s="1"/>
  <c r="H48" i="9" s="1"/>
  <c r="I48" i="9" s="1"/>
  <c r="J48" i="9" s="1"/>
  <c r="K48" i="9" s="1"/>
  <c r="L48" i="9" s="1"/>
  <c r="C59" i="9"/>
  <c r="D59" i="9" s="1"/>
  <c r="E59" i="9" s="1"/>
  <c r="F59" i="9" s="1"/>
  <c r="G59" i="9" s="1"/>
  <c r="H59" i="9" s="1"/>
  <c r="I59" i="9" s="1"/>
  <c r="J59" i="9" s="1"/>
  <c r="K59" i="9" s="1"/>
  <c r="L59" i="9" s="1"/>
  <c r="C60" i="9"/>
  <c r="D60" i="9" s="1"/>
  <c r="E60" i="9" s="1"/>
  <c r="F60" i="9" s="1"/>
  <c r="G60" i="9" s="1"/>
  <c r="H60" i="9" s="1"/>
  <c r="I60" i="9" s="1"/>
  <c r="J60" i="9" s="1"/>
  <c r="K60" i="9" s="1"/>
  <c r="L60" i="9" s="1"/>
  <c r="C61" i="9"/>
  <c r="D61" i="9" s="1"/>
  <c r="E61" i="9" s="1"/>
  <c r="F61" i="9" s="1"/>
  <c r="G61" i="9" s="1"/>
  <c r="H61" i="9" s="1"/>
  <c r="I61" i="9" s="1"/>
  <c r="J61" i="9" s="1"/>
  <c r="K61" i="9" s="1"/>
  <c r="L61" i="9" s="1"/>
  <c r="C65" i="9"/>
  <c r="D65" i="9"/>
  <c r="E65" i="9" s="1"/>
  <c r="F65" i="9" s="1"/>
  <c r="G65" i="9" s="1"/>
  <c r="H65" i="9" s="1"/>
  <c r="I65" i="9" s="1"/>
  <c r="J65" i="9" s="1"/>
  <c r="K65" i="9" s="1"/>
  <c r="L65" i="9" s="1"/>
  <c r="C66" i="9"/>
  <c r="D66" i="9" s="1"/>
  <c r="E66" i="9" s="1"/>
  <c r="F66" i="9" s="1"/>
  <c r="G66" i="9" s="1"/>
  <c r="H66" i="9" s="1"/>
  <c r="I66" i="9" s="1"/>
  <c r="J66" i="9" s="1"/>
  <c r="K66" i="9" s="1"/>
  <c r="L66" i="9" s="1"/>
  <c r="C68" i="9"/>
  <c r="D68" i="9" s="1"/>
  <c r="E68" i="9" s="1"/>
  <c r="F68" i="9" s="1"/>
  <c r="G68" i="9" s="1"/>
  <c r="H68" i="9" s="1"/>
  <c r="I68" i="9" s="1"/>
  <c r="J68" i="9" s="1"/>
  <c r="K68" i="9" s="1"/>
  <c r="L68" i="9" s="1"/>
  <c r="C75" i="9"/>
  <c r="D75" i="9" s="1"/>
  <c r="E75" i="9" s="1"/>
  <c r="F75" i="9" s="1"/>
  <c r="G75" i="9" s="1"/>
  <c r="H75" i="9" s="1"/>
  <c r="I75" i="9" s="1"/>
  <c r="J75" i="9" s="1"/>
  <c r="K75" i="9" s="1"/>
  <c r="L75" i="9" s="1"/>
  <c r="C76" i="9"/>
  <c r="D76" i="9" s="1"/>
  <c r="E76" i="9" s="1"/>
  <c r="F76" i="9" s="1"/>
  <c r="G76" i="9" s="1"/>
  <c r="H76" i="9" s="1"/>
  <c r="I76" i="9" s="1"/>
  <c r="J76" i="9" s="1"/>
  <c r="K76" i="9" s="1"/>
  <c r="L76" i="9" s="1"/>
  <c r="C80" i="9"/>
  <c r="D80" i="9"/>
  <c r="E80" i="9"/>
  <c r="F80" i="9" s="1"/>
  <c r="G80" i="9" s="1"/>
  <c r="H80" i="9" s="1"/>
  <c r="I80" i="9" s="1"/>
  <c r="J80" i="9" s="1"/>
  <c r="K80" i="9" s="1"/>
  <c r="L80" i="9" s="1"/>
  <c r="C81" i="9"/>
  <c r="D81" i="9" s="1"/>
  <c r="E81" i="9" s="1"/>
  <c r="F81" i="9" s="1"/>
  <c r="G81" i="9" s="1"/>
  <c r="H81" i="9" s="1"/>
  <c r="I81" i="9" s="1"/>
  <c r="J81" i="9" s="1"/>
  <c r="K81" i="9" s="1"/>
  <c r="L81" i="9" s="1"/>
  <c r="C82" i="9"/>
  <c r="D82" i="9"/>
  <c r="E82" i="9" s="1"/>
  <c r="F82" i="9" s="1"/>
  <c r="G82" i="9" s="1"/>
  <c r="H82" i="9" s="1"/>
  <c r="I82" i="9" s="1"/>
  <c r="J82" i="9" s="1"/>
  <c r="K82" i="9" s="1"/>
  <c r="L82" i="9" s="1"/>
  <c r="C91" i="9"/>
  <c r="D91" i="9" s="1"/>
  <c r="E91" i="9" s="1"/>
  <c r="F91" i="9" s="1"/>
  <c r="G91" i="9" s="1"/>
  <c r="H91" i="9" s="1"/>
  <c r="I91" i="9" s="1"/>
  <c r="J91" i="9" s="1"/>
  <c r="K91" i="9" s="1"/>
  <c r="L91" i="9" s="1"/>
  <c r="C92" i="9"/>
  <c r="D92" i="9" s="1"/>
  <c r="E92" i="9" s="1"/>
  <c r="F92" i="9" s="1"/>
  <c r="G92" i="9" s="1"/>
  <c r="H92" i="9" s="1"/>
  <c r="I92" i="9" s="1"/>
  <c r="J92" i="9" s="1"/>
  <c r="K92" i="9" s="1"/>
  <c r="L92" i="9" s="1"/>
  <c r="C96" i="9"/>
  <c r="D96" i="9" s="1"/>
  <c r="E96" i="9" s="1"/>
  <c r="F96" i="9" s="1"/>
  <c r="G96" i="9" s="1"/>
  <c r="H96" i="9" s="1"/>
  <c r="I96" i="9" s="1"/>
  <c r="J96" i="9" s="1"/>
  <c r="K96" i="9" s="1"/>
  <c r="L96" i="9" s="1"/>
  <c r="C97" i="9"/>
  <c r="D97" i="9" s="1"/>
  <c r="E97" i="9" s="1"/>
  <c r="F97" i="9" s="1"/>
  <c r="G97" i="9" s="1"/>
  <c r="H97" i="9" s="1"/>
  <c r="I97" i="9" s="1"/>
  <c r="J97" i="9" s="1"/>
  <c r="K97" i="9" s="1"/>
  <c r="L97" i="9" s="1"/>
  <c r="C104" i="9"/>
  <c r="D104" i="9" s="1"/>
  <c r="E104" i="9" s="1"/>
  <c r="F104" i="9" s="1"/>
  <c r="G104" i="9" s="1"/>
  <c r="H104" i="9" s="1"/>
  <c r="I104" i="9" s="1"/>
  <c r="J104" i="9" s="1"/>
  <c r="K104" i="9" s="1"/>
  <c r="L104" i="9" s="1"/>
  <c r="C105" i="9"/>
  <c r="D105" i="9" s="1"/>
  <c r="E105" i="9" s="1"/>
  <c r="F105" i="9" s="1"/>
  <c r="G105" i="9" s="1"/>
  <c r="H105" i="9" s="1"/>
  <c r="I105" i="9" s="1"/>
  <c r="J105" i="9" s="1"/>
  <c r="K105" i="9" s="1"/>
  <c r="L105" i="9" s="1"/>
  <c r="C106" i="9"/>
  <c r="D106" i="9" s="1"/>
  <c r="E106" i="9" s="1"/>
  <c r="F106" i="9" s="1"/>
  <c r="G106" i="9" s="1"/>
  <c r="H106" i="9" s="1"/>
  <c r="I106" i="9" s="1"/>
  <c r="J106" i="9" s="1"/>
  <c r="K106" i="9" s="1"/>
  <c r="L106" i="9" s="1"/>
  <c r="C108" i="9"/>
  <c r="D108" i="9" s="1"/>
  <c r="E108" i="9" s="1"/>
  <c r="F108" i="9" s="1"/>
  <c r="G108" i="9" s="1"/>
  <c r="H108" i="9" s="1"/>
  <c r="I108" i="9" s="1"/>
  <c r="J108" i="9" s="1"/>
  <c r="K108" i="9" s="1"/>
  <c r="L108" i="9" s="1"/>
  <c r="B18" i="10" l="1"/>
  <c r="C18" i="10" s="1"/>
  <c r="D18" i="10" s="1"/>
  <c r="E18" i="10" s="1"/>
  <c r="F18" i="10" s="1"/>
  <c r="G18" i="10" s="1"/>
  <c r="H18" i="10" s="1"/>
  <c r="I18" i="10" s="1"/>
  <c r="J18" i="10" s="1"/>
  <c r="K18" i="10" s="1"/>
  <c r="L18" i="10" s="1"/>
  <c r="B34" i="10"/>
  <c r="C34" i="10" s="1"/>
  <c r="D34" i="10" s="1"/>
  <c r="E34" i="10" s="1"/>
  <c r="F34" i="10" s="1"/>
  <c r="G34" i="10" s="1"/>
  <c r="H34" i="10" s="1"/>
  <c r="I34" i="10" s="1"/>
  <c r="J34" i="10" s="1"/>
  <c r="K34" i="10" s="1"/>
  <c r="L34" i="10" s="1"/>
  <c r="I19" i="13"/>
  <c r="B3" i="16" s="1"/>
  <c r="B50" i="10"/>
  <c r="C50" i="10" s="1"/>
  <c r="D50" i="10" s="1"/>
  <c r="E50" i="10" s="1"/>
  <c r="F50" i="10" s="1"/>
  <c r="G50" i="10" s="1"/>
  <c r="H50" i="10" s="1"/>
  <c r="I50" i="10" s="1"/>
  <c r="J50" i="10" s="1"/>
  <c r="K50" i="10" s="1"/>
  <c r="L50" i="10" s="1"/>
  <c r="F19" i="13"/>
  <c r="B2" i="16" s="1"/>
  <c r="B66" i="10"/>
  <c r="C66" i="10" s="1"/>
  <c r="D66" i="10" s="1"/>
  <c r="E66" i="10" s="1"/>
  <c r="F66" i="10" s="1"/>
  <c r="G66" i="10" s="1"/>
  <c r="H66" i="10" s="1"/>
  <c r="I66" i="10" s="1"/>
  <c r="J66" i="10" s="1"/>
  <c r="K66" i="10" s="1"/>
  <c r="L66" i="10" s="1"/>
  <c r="B66" i="11" s="1"/>
  <c r="C66" i="11" s="1"/>
  <c r="B98" i="10"/>
  <c r="C98" i="10" s="1"/>
  <c r="D98" i="10" s="1"/>
  <c r="E98" i="10" s="1"/>
  <c r="F98" i="10" s="1"/>
  <c r="G98" i="10" s="1"/>
  <c r="H98" i="10" s="1"/>
  <c r="I98" i="10" s="1"/>
  <c r="J98" i="10" s="1"/>
  <c r="K98" i="10" s="1"/>
  <c r="L98" i="10" s="1"/>
  <c r="B98" i="11" s="1"/>
  <c r="C98" i="11" s="1"/>
  <c r="B19" i="10"/>
  <c r="C19" i="10" s="1"/>
  <c r="D19" i="10" s="1"/>
  <c r="E19" i="10" s="1"/>
  <c r="F19" i="10" s="1"/>
  <c r="G19" i="10" s="1"/>
  <c r="H19" i="10" s="1"/>
  <c r="I19" i="10" s="1"/>
  <c r="J19" i="10" s="1"/>
  <c r="K19" i="10" s="1"/>
  <c r="L19" i="10" s="1"/>
  <c r="B19" i="11" s="1"/>
  <c r="C19" i="11" s="1"/>
  <c r="B51" i="10"/>
  <c r="C51" i="10" s="1"/>
  <c r="D51" i="10" s="1"/>
  <c r="E51" i="10" s="1"/>
  <c r="F51" i="10" s="1"/>
  <c r="G51" i="10" s="1"/>
  <c r="H51" i="10" s="1"/>
  <c r="I51" i="10" s="1"/>
  <c r="J51" i="10" s="1"/>
  <c r="K51" i="10" s="1"/>
  <c r="L51" i="10" s="1"/>
  <c r="B99" i="10"/>
  <c r="C99" i="10" s="1"/>
  <c r="D99" i="10" s="1"/>
  <c r="E99" i="10" s="1"/>
  <c r="F99" i="10" s="1"/>
  <c r="G99" i="10" s="1"/>
  <c r="H99" i="10" s="1"/>
  <c r="I99" i="10" s="1"/>
  <c r="J99" i="10" s="1"/>
  <c r="K99" i="10" s="1"/>
  <c r="L99" i="10" s="1"/>
  <c r="B32" i="10"/>
  <c r="C32" i="10" s="1"/>
  <c r="D32" i="10" s="1"/>
  <c r="E32" i="10" s="1"/>
  <c r="F32" i="10" s="1"/>
  <c r="G32" i="10" s="1"/>
  <c r="H32" i="10" s="1"/>
  <c r="I32" i="10" s="1"/>
  <c r="J32" i="10" s="1"/>
  <c r="K32" i="10" s="1"/>
  <c r="L32" i="10" s="1"/>
  <c r="B64" i="10"/>
  <c r="C64" i="10" s="1"/>
  <c r="D64" i="10" s="1"/>
  <c r="E64" i="10" s="1"/>
  <c r="F64" i="10" s="1"/>
  <c r="G64" i="10" s="1"/>
  <c r="H64" i="10" s="1"/>
  <c r="I64" i="10" s="1"/>
  <c r="J64" i="10" s="1"/>
  <c r="K64" i="10" s="1"/>
  <c r="L64" i="10" s="1"/>
  <c r="B101" i="10"/>
  <c r="C101" i="10" s="1"/>
  <c r="D101" i="10" s="1"/>
  <c r="E101" i="10" s="1"/>
  <c r="F101" i="10" s="1"/>
  <c r="G101" i="10" s="1"/>
  <c r="H101" i="10" s="1"/>
  <c r="I101" i="10" s="1"/>
  <c r="J101" i="10" s="1"/>
  <c r="K101" i="10" s="1"/>
  <c r="L101" i="10" s="1"/>
  <c r="B33" i="10"/>
  <c r="C33" i="10" s="1"/>
  <c r="D33" i="10" s="1"/>
  <c r="E33" i="10" s="1"/>
  <c r="F33" i="10" s="1"/>
  <c r="G33" i="10" s="1"/>
  <c r="H33" i="10" s="1"/>
  <c r="I33" i="10" s="1"/>
  <c r="J33" i="10" s="1"/>
  <c r="K33" i="10" s="1"/>
  <c r="L33" i="10" s="1"/>
  <c r="B33" i="11" s="1"/>
  <c r="C33" i="11" s="1"/>
  <c r="B65" i="10"/>
  <c r="C65" i="10" s="1"/>
  <c r="D65" i="10" s="1"/>
  <c r="E65" i="10" s="1"/>
  <c r="F65" i="10" s="1"/>
  <c r="G65" i="10" s="1"/>
  <c r="H65" i="10" s="1"/>
  <c r="I65" i="10" s="1"/>
  <c r="J65" i="10" s="1"/>
  <c r="K65" i="10" s="1"/>
  <c r="L65" i="10" s="1"/>
  <c r="B65" i="11" s="1"/>
  <c r="C65" i="11" s="1"/>
  <c r="B35" i="10"/>
  <c r="C35" i="10" s="1"/>
  <c r="D35" i="10" s="1"/>
  <c r="E35" i="10" s="1"/>
  <c r="F35" i="10" s="1"/>
  <c r="G35" i="10" s="1"/>
  <c r="H35" i="10" s="1"/>
  <c r="I35" i="10" s="1"/>
  <c r="J35" i="10" s="1"/>
  <c r="K35" i="10" s="1"/>
  <c r="L35" i="10" s="1"/>
  <c r="B35" i="11" s="1"/>
  <c r="C35" i="11" s="1"/>
  <c r="B80" i="10"/>
  <c r="C80" i="10" s="1"/>
  <c r="D80" i="10" s="1"/>
  <c r="E80" i="10" s="1"/>
  <c r="F80" i="10" s="1"/>
  <c r="G80" i="10" s="1"/>
  <c r="H80" i="10" s="1"/>
  <c r="I80" i="10" s="1"/>
  <c r="J80" i="10" s="1"/>
  <c r="K80" i="10" s="1"/>
  <c r="L80" i="10" s="1"/>
  <c r="B16" i="10"/>
  <c r="C16" i="10" s="1"/>
  <c r="D16" i="10" s="1"/>
  <c r="E16" i="10" s="1"/>
  <c r="F16" i="10" s="1"/>
  <c r="G16" i="10" s="1"/>
  <c r="H16" i="10" s="1"/>
  <c r="I16" i="10" s="1"/>
  <c r="J16" i="10" s="1"/>
  <c r="K16" i="10" s="1"/>
  <c r="L16" i="10" s="1"/>
  <c r="B48" i="10"/>
  <c r="C48" i="10" s="1"/>
  <c r="D48" i="10" s="1"/>
  <c r="E48" i="10" s="1"/>
  <c r="F48" i="10" s="1"/>
  <c r="G48" i="10" s="1"/>
  <c r="H48" i="10" s="1"/>
  <c r="I48" i="10" s="1"/>
  <c r="J48" i="10" s="1"/>
  <c r="K48" i="10" s="1"/>
  <c r="L48" i="10" s="1"/>
  <c r="B81" i="10"/>
  <c r="C81" i="10" s="1"/>
  <c r="D81" i="10" s="1"/>
  <c r="E81" i="10" s="1"/>
  <c r="F81" i="10" s="1"/>
  <c r="G81" i="10" s="1"/>
  <c r="H81" i="10" s="1"/>
  <c r="I81" i="10" s="1"/>
  <c r="J81" i="10" s="1"/>
  <c r="K81" i="10" s="1"/>
  <c r="L81" i="10" s="1"/>
  <c r="B81" i="11" s="1"/>
  <c r="C81" i="11" s="1"/>
  <c r="B17" i="10"/>
  <c r="C17" i="10" s="1"/>
  <c r="D17" i="10" s="1"/>
  <c r="E17" i="10" s="1"/>
  <c r="F17" i="10" s="1"/>
  <c r="G17" i="10" s="1"/>
  <c r="H17" i="10" s="1"/>
  <c r="I17" i="10" s="1"/>
  <c r="J17" i="10" s="1"/>
  <c r="K17" i="10" s="1"/>
  <c r="L17" i="10" s="1"/>
  <c r="B49" i="10"/>
  <c r="C49" i="10" s="1"/>
  <c r="D49" i="10" s="1"/>
  <c r="E49" i="10" s="1"/>
  <c r="F49" i="10" s="1"/>
  <c r="G49" i="10" s="1"/>
  <c r="H49" i="10" s="1"/>
  <c r="I49" i="10" s="1"/>
  <c r="J49" i="10" s="1"/>
  <c r="K49" i="10" s="1"/>
  <c r="L49" i="10" s="1"/>
  <c r="B49" i="11" s="1"/>
  <c r="C49" i="11" s="1"/>
  <c r="B82" i="10"/>
  <c r="C82" i="10" s="1"/>
  <c r="D82" i="10" s="1"/>
  <c r="E82" i="10" s="1"/>
  <c r="F82" i="10" s="1"/>
  <c r="G82" i="10" s="1"/>
  <c r="H82" i="10" s="1"/>
  <c r="I82" i="10" s="1"/>
  <c r="J82" i="10" s="1"/>
  <c r="K82" i="10" s="1"/>
  <c r="L82" i="10" s="1"/>
  <c r="B82" i="11" s="1"/>
  <c r="C82" i="11" s="1"/>
  <c r="B20" i="10"/>
  <c r="C20" i="10" s="1"/>
  <c r="D20" i="10" s="1"/>
  <c r="E20" i="10" s="1"/>
  <c r="F20" i="10" s="1"/>
  <c r="G20" i="10" s="1"/>
  <c r="H20" i="10" s="1"/>
  <c r="I20" i="10" s="1"/>
  <c r="J20" i="10" s="1"/>
  <c r="K20" i="10" s="1"/>
  <c r="L20" i="10" s="1"/>
  <c r="B20" i="11" s="1"/>
  <c r="C20" i="11" s="1"/>
  <c r="B36" i="10"/>
  <c r="C36" i="10" s="1"/>
  <c r="D36" i="10" s="1"/>
  <c r="E36" i="10" s="1"/>
  <c r="F36" i="10" s="1"/>
  <c r="G36" i="10" s="1"/>
  <c r="H36" i="10" s="1"/>
  <c r="I36" i="10" s="1"/>
  <c r="J36" i="10" s="1"/>
  <c r="K36" i="10" s="1"/>
  <c r="L36" i="10" s="1"/>
  <c r="B52" i="10"/>
  <c r="C52" i="10" s="1"/>
  <c r="D52" i="10" s="1"/>
  <c r="E52" i="10" s="1"/>
  <c r="F52" i="10" s="1"/>
  <c r="G52" i="10" s="1"/>
  <c r="H52" i="10" s="1"/>
  <c r="I52" i="10" s="1"/>
  <c r="J52" i="10" s="1"/>
  <c r="K52" i="10" s="1"/>
  <c r="L52" i="10" s="1"/>
  <c r="B68" i="10"/>
  <c r="C68" i="10" s="1"/>
  <c r="D68" i="10" s="1"/>
  <c r="E68" i="10" s="1"/>
  <c r="F68" i="10" s="1"/>
  <c r="G68" i="10" s="1"/>
  <c r="H68" i="10" s="1"/>
  <c r="I68" i="10" s="1"/>
  <c r="J68" i="10" s="1"/>
  <c r="K68" i="10" s="1"/>
  <c r="L68" i="10" s="1"/>
  <c r="B84" i="10"/>
  <c r="C84" i="10" s="1"/>
  <c r="D84" i="10" s="1"/>
  <c r="E84" i="10" s="1"/>
  <c r="F84" i="10" s="1"/>
  <c r="G84" i="10" s="1"/>
  <c r="H84" i="10" s="1"/>
  <c r="I84" i="10" s="1"/>
  <c r="J84" i="10" s="1"/>
  <c r="K84" i="10" s="1"/>
  <c r="L84" i="10" s="1"/>
  <c r="B103" i="10"/>
  <c r="C103" i="10" s="1"/>
  <c r="D103" i="10" s="1"/>
  <c r="E103" i="10" s="1"/>
  <c r="F103" i="10" s="1"/>
  <c r="G103" i="10" s="1"/>
  <c r="H103" i="10" s="1"/>
  <c r="I103" i="10" s="1"/>
  <c r="J103" i="10" s="1"/>
  <c r="K103" i="10" s="1"/>
  <c r="L103" i="10" s="1"/>
  <c r="B21" i="10"/>
  <c r="C21" i="10" s="1"/>
  <c r="D21" i="10" s="1"/>
  <c r="E21" i="10" s="1"/>
  <c r="F21" i="10" s="1"/>
  <c r="G21" i="10" s="1"/>
  <c r="H21" i="10" s="1"/>
  <c r="I21" i="10" s="1"/>
  <c r="J21" i="10" s="1"/>
  <c r="K21" i="10" s="1"/>
  <c r="L21" i="10" s="1"/>
  <c r="B21" i="11" s="1"/>
  <c r="C21" i="11" s="1"/>
  <c r="B37" i="10"/>
  <c r="C37" i="10" s="1"/>
  <c r="D37" i="10" s="1"/>
  <c r="E37" i="10" s="1"/>
  <c r="F37" i="10" s="1"/>
  <c r="G37" i="10" s="1"/>
  <c r="H37" i="10" s="1"/>
  <c r="I37" i="10" s="1"/>
  <c r="J37" i="10" s="1"/>
  <c r="K37" i="10" s="1"/>
  <c r="L37" i="10" s="1"/>
  <c r="B37" i="11" s="1"/>
  <c r="C37" i="11" s="1"/>
  <c r="B53" i="10"/>
  <c r="C53" i="10" s="1"/>
  <c r="D53" i="10" s="1"/>
  <c r="E53" i="10" s="1"/>
  <c r="F53" i="10" s="1"/>
  <c r="G53" i="10" s="1"/>
  <c r="H53" i="10" s="1"/>
  <c r="I53" i="10" s="1"/>
  <c r="J53" i="10" s="1"/>
  <c r="K53" i="10" s="1"/>
  <c r="L53" i="10" s="1"/>
  <c r="B53" i="11" s="1"/>
  <c r="C53" i="11" s="1"/>
  <c r="B69" i="10"/>
  <c r="C69" i="10" s="1"/>
  <c r="D69" i="10" s="1"/>
  <c r="E69" i="10" s="1"/>
  <c r="F69" i="10" s="1"/>
  <c r="G69" i="10" s="1"/>
  <c r="H69" i="10" s="1"/>
  <c r="I69" i="10" s="1"/>
  <c r="J69" i="10" s="1"/>
  <c r="K69" i="10" s="1"/>
  <c r="L69" i="10" s="1"/>
  <c r="B69" i="11" s="1"/>
  <c r="C69" i="11" s="1"/>
  <c r="B85" i="10"/>
  <c r="C85" i="10" s="1"/>
  <c r="D85" i="10" s="1"/>
  <c r="E85" i="10" s="1"/>
  <c r="F85" i="10" s="1"/>
  <c r="G85" i="10" s="1"/>
  <c r="H85" i="10" s="1"/>
  <c r="I85" i="10" s="1"/>
  <c r="J85" i="10" s="1"/>
  <c r="K85" i="10" s="1"/>
  <c r="L85" i="10" s="1"/>
  <c r="B85" i="11" s="1"/>
  <c r="C85" i="11" s="1"/>
  <c r="B67" i="10"/>
  <c r="C67" i="10" s="1"/>
  <c r="D67" i="10" s="1"/>
  <c r="E67" i="10" s="1"/>
  <c r="F67" i="10" s="1"/>
  <c r="G67" i="10" s="1"/>
  <c r="H67" i="10" s="1"/>
  <c r="I67" i="10" s="1"/>
  <c r="J67" i="10" s="1"/>
  <c r="K67" i="10" s="1"/>
  <c r="L67" i="10" s="1"/>
  <c r="B67" i="11" s="1"/>
  <c r="C67" i="11" s="1"/>
  <c r="B38" i="10"/>
  <c r="C38" i="10" s="1"/>
  <c r="D38" i="10" s="1"/>
  <c r="E38" i="10" s="1"/>
  <c r="F38" i="10" s="1"/>
  <c r="G38" i="10" s="1"/>
  <c r="H38" i="10" s="1"/>
  <c r="I38" i="10" s="1"/>
  <c r="J38" i="10" s="1"/>
  <c r="K38" i="10" s="1"/>
  <c r="L38" i="10" s="1"/>
  <c r="B38" i="11" s="1"/>
  <c r="C38" i="11" s="1"/>
  <c r="B70" i="10"/>
  <c r="C70" i="10" s="1"/>
  <c r="D70" i="10" s="1"/>
  <c r="E70" i="10" s="1"/>
  <c r="F70" i="10" s="1"/>
  <c r="G70" i="10" s="1"/>
  <c r="H70" i="10" s="1"/>
  <c r="I70" i="10" s="1"/>
  <c r="J70" i="10" s="1"/>
  <c r="K70" i="10" s="1"/>
  <c r="L70" i="10" s="1"/>
  <c r="B39" i="10"/>
  <c r="C39" i="10" s="1"/>
  <c r="D39" i="10" s="1"/>
  <c r="E39" i="10" s="1"/>
  <c r="F39" i="10" s="1"/>
  <c r="G39" i="10" s="1"/>
  <c r="H39" i="10" s="1"/>
  <c r="I39" i="10" s="1"/>
  <c r="J39" i="10" s="1"/>
  <c r="K39" i="10" s="1"/>
  <c r="L39" i="10" s="1"/>
  <c r="B39" i="11" s="1"/>
  <c r="C39" i="11" s="1"/>
  <c r="B24" i="10"/>
  <c r="C24" i="10" s="1"/>
  <c r="D24" i="10" s="1"/>
  <c r="E24" i="10" s="1"/>
  <c r="F24" i="10" s="1"/>
  <c r="G24" i="10" s="1"/>
  <c r="H24" i="10" s="1"/>
  <c r="I24" i="10" s="1"/>
  <c r="J24" i="10" s="1"/>
  <c r="K24" i="10" s="1"/>
  <c r="L24" i="10" s="1"/>
  <c r="B24" i="11" s="1"/>
  <c r="C24" i="11" s="1"/>
  <c r="B25" i="10"/>
  <c r="C25" i="10" s="1"/>
  <c r="D25" i="10" s="1"/>
  <c r="E25" i="10" s="1"/>
  <c r="F25" i="10" s="1"/>
  <c r="G25" i="10" s="1"/>
  <c r="H25" i="10" s="1"/>
  <c r="I25" i="10" s="1"/>
  <c r="J25" i="10" s="1"/>
  <c r="K25" i="10" s="1"/>
  <c r="L25" i="10" s="1"/>
  <c r="B25" i="11" s="1"/>
  <c r="C25" i="11" s="1"/>
  <c r="B26" i="10"/>
  <c r="C26" i="10" s="1"/>
  <c r="D26" i="10" s="1"/>
  <c r="E26" i="10" s="1"/>
  <c r="F26" i="10" s="1"/>
  <c r="G26" i="10" s="1"/>
  <c r="H26" i="10" s="1"/>
  <c r="I26" i="10" s="1"/>
  <c r="J26" i="10" s="1"/>
  <c r="K26" i="10" s="1"/>
  <c r="L26" i="10" s="1"/>
  <c r="B26" i="11" s="1"/>
  <c r="C26" i="11" s="1"/>
  <c r="B91" i="10"/>
  <c r="C91" i="10" s="1"/>
  <c r="D91" i="10" s="1"/>
  <c r="E91" i="10" s="1"/>
  <c r="F91" i="10" s="1"/>
  <c r="G91" i="10" s="1"/>
  <c r="H91" i="10" s="1"/>
  <c r="I91" i="10" s="1"/>
  <c r="J91" i="10" s="1"/>
  <c r="K91" i="10" s="1"/>
  <c r="L91" i="10" s="1"/>
  <c r="B11" i="10"/>
  <c r="C11" i="10" s="1"/>
  <c r="D11" i="10" s="1"/>
  <c r="E11" i="10" s="1"/>
  <c r="F11" i="10" s="1"/>
  <c r="G11" i="10" s="1"/>
  <c r="H11" i="10" s="1"/>
  <c r="I11" i="10" s="1"/>
  <c r="J11" i="10" s="1"/>
  <c r="K11" i="10" s="1"/>
  <c r="L11" i="10" s="1"/>
  <c r="B27" i="10"/>
  <c r="C27" i="10" s="1"/>
  <c r="D27" i="10" s="1"/>
  <c r="E27" i="10" s="1"/>
  <c r="F27" i="10" s="1"/>
  <c r="G27" i="10" s="1"/>
  <c r="H27" i="10" s="1"/>
  <c r="I27" i="10" s="1"/>
  <c r="J27" i="10" s="1"/>
  <c r="K27" i="10" s="1"/>
  <c r="L27" i="10" s="1"/>
  <c r="B27" i="11" s="1"/>
  <c r="B43" i="10"/>
  <c r="C43" i="10" s="1"/>
  <c r="D43" i="10" s="1"/>
  <c r="E43" i="10" s="1"/>
  <c r="F43" i="10" s="1"/>
  <c r="G43" i="10" s="1"/>
  <c r="H43" i="10" s="1"/>
  <c r="I43" i="10" s="1"/>
  <c r="J43" i="10" s="1"/>
  <c r="K43" i="10" s="1"/>
  <c r="L43" i="10" s="1"/>
  <c r="B59" i="10"/>
  <c r="C59" i="10" s="1"/>
  <c r="D59" i="10" s="1"/>
  <c r="E59" i="10" s="1"/>
  <c r="F59" i="10" s="1"/>
  <c r="G59" i="10" s="1"/>
  <c r="H59" i="10" s="1"/>
  <c r="I59" i="10" s="1"/>
  <c r="J59" i="10" s="1"/>
  <c r="K59" i="10" s="1"/>
  <c r="L59" i="10" s="1"/>
  <c r="B59" i="11" s="1"/>
  <c r="C59" i="11" s="1"/>
  <c r="B75" i="10"/>
  <c r="C75" i="10" s="1"/>
  <c r="D75" i="10" s="1"/>
  <c r="E75" i="10" s="1"/>
  <c r="F75" i="10" s="1"/>
  <c r="G75" i="10" s="1"/>
  <c r="H75" i="10" s="1"/>
  <c r="I75" i="10" s="1"/>
  <c r="J75" i="10" s="1"/>
  <c r="K75" i="10" s="1"/>
  <c r="L75" i="10" s="1"/>
  <c r="B75" i="11" s="1"/>
  <c r="C75" i="11" s="1"/>
  <c r="B92" i="10"/>
  <c r="C92" i="10" s="1"/>
  <c r="D92" i="10" s="1"/>
  <c r="E92" i="10" s="1"/>
  <c r="F92" i="10" s="1"/>
  <c r="G92" i="10" s="1"/>
  <c r="H92" i="10" s="1"/>
  <c r="I92" i="10" s="1"/>
  <c r="J92" i="10" s="1"/>
  <c r="K92" i="10" s="1"/>
  <c r="L92" i="10" s="1"/>
  <c r="B92" i="11" s="1"/>
  <c r="C92" i="11" s="1"/>
  <c r="B55" i="10"/>
  <c r="C55" i="10" s="1"/>
  <c r="D55" i="10" s="1"/>
  <c r="E55" i="10" s="1"/>
  <c r="F55" i="10" s="1"/>
  <c r="G55" i="10" s="1"/>
  <c r="H55" i="10" s="1"/>
  <c r="I55" i="10" s="1"/>
  <c r="J55" i="10" s="1"/>
  <c r="K55" i="10" s="1"/>
  <c r="L55" i="10" s="1"/>
  <c r="B55" i="11" s="1"/>
  <c r="C55" i="11" s="1"/>
  <c r="B72" i="10"/>
  <c r="C72" i="10" s="1"/>
  <c r="D72" i="10" s="1"/>
  <c r="E72" i="10" s="1"/>
  <c r="F72" i="10" s="1"/>
  <c r="G72" i="10" s="1"/>
  <c r="H72" i="10" s="1"/>
  <c r="I72" i="10" s="1"/>
  <c r="J72" i="10" s="1"/>
  <c r="K72" i="10" s="1"/>
  <c r="L72" i="10" s="1"/>
  <c r="B41" i="10"/>
  <c r="C41" i="10" s="1"/>
  <c r="D41" i="10" s="1"/>
  <c r="E41" i="10" s="1"/>
  <c r="F41" i="10" s="1"/>
  <c r="G41" i="10" s="1"/>
  <c r="H41" i="10" s="1"/>
  <c r="I41" i="10" s="1"/>
  <c r="J41" i="10" s="1"/>
  <c r="K41" i="10" s="1"/>
  <c r="L41" i="10" s="1"/>
  <c r="B41" i="11" s="1"/>
  <c r="C41" i="11" s="1"/>
  <c r="B10" i="10"/>
  <c r="C10" i="10" s="1"/>
  <c r="D10" i="10" s="1"/>
  <c r="E10" i="10" s="1"/>
  <c r="F10" i="10" s="1"/>
  <c r="G10" i="10" s="1"/>
  <c r="H10" i="10" s="1"/>
  <c r="I10" i="10" s="1"/>
  <c r="J10" i="10" s="1"/>
  <c r="K10" i="10" s="1"/>
  <c r="L10" i="10" s="1"/>
  <c r="B10" i="11" s="1"/>
  <c r="C10" i="11" s="1"/>
  <c r="B12" i="10"/>
  <c r="C12" i="10" s="1"/>
  <c r="D12" i="10" s="1"/>
  <c r="E12" i="10" s="1"/>
  <c r="F12" i="10" s="1"/>
  <c r="G12" i="10" s="1"/>
  <c r="H12" i="10" s="1"/>
  <c r="I12" i="10" s="1"/>
  <c r="J12" i="10" s="1"/>
  <c r="K12" i="10" s="1"/>
  <c r="L12" i="10" s="1"/>
  <c r="B12" i="11" s="1"/>
  <c r="C12" i="11" s="1"/>
  <c r="B28" i="10"/>
  <c r="C28" i="10" s="1"/>
  <c r="D28" i="10" s="1"/>
  <c r="E28" i="10" s="1"/>
  <c r="F28" i="10" s="1"/>
  <c r="G28" i="10" s="1"/>
  <c r="H28" i="10" s="1"/>
  <c r="I28" i="10" s="1"/>
  <c r="J28" i="10" s="1"/>
  <c r="K28" i="10" s="1"/>
  <c r="L28" i="10" s="1"/>
  <c r="B28" i="11" s="1"/>
  <c r="C28" i="11" s="1"/>
  <c r="B44" i="10"/>
  <c r="C44" i="10" s="1"/>
  <c r="D44" i="10" s="1"/>
  <c r="E44" i="10" s="1"/>
  <c r="F44" i="10" s="1"/>
  <c r="G44" i="10" s="1"/>
  <c r="H44" i="10" s="1"/>
  <c r="I44" i="10" s="1"/>
  <c r="J44" i="10" s="1"/>
  <c r="K44" i="10" s="1"/>
  <c r="L44" i="10" s="1"/>
  <c r="B44" i="11" s="1"/>
  <c r="C44" i="11" s="1"/>
  <c r="B60" i="10"/>
  <c r="C60" i="10" s="1"/>
  <c r="D60" i="10" s="1"/>
  <c r="E60" i="10" s="1"/>
  <c r="F60" i="10" s="1"/>
  <c r="G60" i="10" s="1"/>
  <c r="H60" i="10" s="1"/>
  <c r="I60" i="10" s="1"/>
  <c r="J60" i="10" s="1"/>
  <c r="K60" i="10" s="1"/>
  <c r="L60" i="10" s="1"/>
  <c r="B60" i="11" s="1"/>
  <c r="C60" i="11" s="1"/>
  <c r="B76" i="10"/>
  <c r="C76" i="10" s="1"/>
  <c r="D76" i="10" s="1"/>
  <c r="E76" i="10" s="1"/>
  <c r="F76" i="10" s="1"/>
  <c r="G76" i="10" s="1"/>
  <c r="H76" i="10" s="1"/>
  <c r="I76" i="10" s="1"/>
  <c r="J76" i="10" s="1"/>
  <c r="K76" i="10" s="1"/>
  <c r="L76" i="10" s="1"/>
  <c r="B76" i="11" s="1"/>
  <c r="C76" i="11" s="1"/>
  <c r="B93" i="10"/>
  <c r="C93" i="10" s="1"/>
  <c r="D93" i="10" s="1"/>
  <c r="E93" i="10" s="1"/>
  <c r="F93" i="10" s="1"/>
  <c r="G93" i="10" s="1"/>
  <c r="H93" i="10" s="1"/>
  <c r="I93" i="10" s="1"/>
  <c r="J93" i="10" s="1"/>
  <c r="K93" i="10" s="1"/>
  <c r="L93" i="10" s="1"/>
  <c r="B93" i="11" s="1"/>
  <c r="B23" i="10"/>
  <c r="C23" i="10" s="1"/>
  <c r="D23" i="10" s="1"/>
  <c r="E23" i="10" s="1"/>
  <c r="F23" i="10" s="1"/>
  <c r="G23" i="10" s="1"/>
  <c r="H23" i="10" s="1"/>
  <c r="I23" i="10" s="1"/>
  <c r="J23" i="10" s="1"/>
  <c r="K23" i="10" s="1"/>
  <c r="L23" i="10" s="1"/>
  <c r="B71" i="10"/>
  <c r="C71" i="10" s="1"/>
  <c r="D71" i="10" s="1"/>
  <c r="E71" i="10" s="1"/>
  <c r="F71" i="10" s="1"/>
  <c r="G71" i="10" s="1"/>
  <c r="H71" i="10" s="1"/>
  <c r="I71" i="10" s="1"/>
  <c r="J71" i="10" s="1"/>
  <c r="K71" i="10" s="1"/>
  <c r="L71" i="10" s="1"/>
  <c r="B56" i="10"/>
  <c r="C56" i="10" s="1"/>
  <c r="D56" i="10" s="1"/>
  <c r="E56" i="10" s="1"/>
  <c r="F56" i="10" s="1"/>
  <c r="G56" i="10" s="1"/>
  <c r="H56" i="10" s="1"/>
  <c r="I56" i="10" s="1"/>
  <c r="J56" i="10" s="1"/>
  <c r="K56" i="10" s="1"/>
  <c r="L56" i="10" s="1"/>
  <c r="B89" i="10"/>
  <c r="C89" i="10" s="1"/>
  <c r="D89" i="10" s="1"/>
  <c r="E89" i="10" s="1"/>
  <c r="F89" i="10" s="1"/>
  <c r="G89" i="10" s="1"/>
  <c r="H89" i="10" s="1"/>
  <c r="I89" i="10" s="1"/>
  <c r="J89" i="10" s="1"/>
  <c r="K89" i="10" s="1"/>
  <c r="L89" i="10" s="1"/>
  <c r="B89" i="11" s="1"/>
  <c r="C89" i="11" s="1"/>
  <c r="B74" i="10"/>
  <c r="C74" i="10" s="1"/>
  <c r="D74" i="10" s="1"/>
  <c r="E74" i="10" s="1"/>
  <c r="F74" i="10" s="1"/>
  <c r="G74" i="10" s="1"/>
  <c r="H74" i="10" s="1"/>
  <c r="I74" i="10" s="1"/>
  <c r="J74" i="10" s="1"/>
  <c r="K74" i="10" s="1"/>
  <c r="L74" i="10" s="1"/>
  <c r="B74" i="11" s="1"/>
  <c r="C74" i="11" s="1"/>
  <c r="B13" i="10"/>
  <c r="C13" i="10" s="1"/>
  <c r="D13" i="10" s="1"/>
  <c r="E13" i="10" s="1"/>
  <c r="F13" i="10" s="1"/>
  <c r="G13" i="10" s="1"/>
  <c r="H13" i="10" s="1"/>
  <c r="I13" i="10" s="1"/>
  <c r="J13" i="10" s="1"/>
  <c r="K13" i="10" s="1"/>
  <c r="L13" i="10" s="1"/>
  <c r="B13" i="11" s="1"/>
  <c r="C13" i="11" s="1"/>
  <c r="B29" i="10"/>
  <c r="C29" i="10" s="1"/>
  <c r="D29" i="10" s="1"/>
  <c r="E29" i="10" s="1"/>
  <c r="F29" i="10" s="1"/>
  <c r="G29" i="10" s="1"/>
  <c r="H29" i="10" s="1"/>
  <c r="I29" i="10" s="1"/>
  <c r="J29" i="10" s="1"/>
  <c r="K29" i="10" s="1"/>
  <c r="L29" i="10" s="1"/>
  <c r="B29" i="11" s="1"/>
  <c r="C29" i="11" s="1"/>
  <c r="B45" i="10"/>
  <c r="C45" i="10" s="1"/>
  <c r="D45" i="10" s="1"/>
  <c r="E45" i="10" s="1"/>
  <c r="F45" i="10" s="1"/>
  <c r="G45" i="10" s="1"/>
  <c r="H45" i="10" s="1"/>
  <c r="I45" i="10" s="1"/>
  <c r="J45" i="10" s="1"/>
  <c r="K45" i="10" s="1"/>
  <c r="L45" i="10" s="1"/>
  <c r="B61" i="10"/>
  <c r="C61" i="10" s="1"/>
  <c r="D61" i="10" s="1"/>
  <c r="E61" i="10" s="1"/>
  <c r="F61" i="10" s="1"/>
  <c r="G61" i="10" s="1"/>
  <c r="H61" i="10" s="1"/>
  <c r="I61" i="10" s="1"/>
  <c r="J61" i="10" s="1"/>
  <c r="K61" i="10" s="1"/>
  <c r="L61" i="10" s="1"/>
  <c r="B61" i="11" s="1"/>
  <c r="C61" i="11" s="1"/>
  <c r="B77" i="10"/>
  <c r="C77" i="10" s="1"/>
  <c r="D77" i="10" s="1"/>
  <c r="E77" i="10" s="1"/>
  <c r="F77" i="10" s="1"/>
  <c r="G77" i="10" s="1"/>
  <c r="H77" i="10" s="1"/>
  <c r="I77" i="10" s="1"/>
  <c r="J77" i="10" s="1"/>
  <c r="K77" i="10" s="1"/>
  <c r="L77" i="10" s="1"/>
  <c r="B77" i="11" s="1"/>
  <c r="C77" i="11" s="1"/>
  <c r="B95" i="10"/>
  <c r="C95" i="10" s="1"/>
  <c r="D95" i="10" s="1"/>
  <c r="E95" i="10" s="1"/>
  <c r="F95" i="10" s="1"/>
  <c r="G95" i="10" s="1"/>
  <c r="H95" i="10" s="1"/>
  <c r="I95" i="10" s="1"/>
  <c r="J95" i="10" s="1"/>
  <c r="K95" i="10" s="1"/>
  <c r="L95" i="10" s="1"/>
  <c r="B95" i="11" s="1"/>
  <c r="C95" i="11" s="1"/>
  <c r="B83" i="10"/>
  <c r="C83" i="10" s="1"/>
  <c r="D83" i="10" s="1"/>
  <c r="E83" i="10" s="1"/>
  <c r="F83" i="10" s="1"/>
  <c r="G83" i="10" s="1"/>
  <c r="H83" i="10" s="1"/>
  <c r="I83" i="10" s="1"/>
  <c r="J83" i="10" s="1"/>
  <c r="K83" i="10" s="1"/>
  <c r="L83" i="10" s="1"/>
  <c r="B83" i="11" s="1"/>
  <c r="C83" i="11" s="1"/>
  <c r="B22" i="10"/>
  <c r="C22" i="10" s="1"/>
  <c r="D22" i="10" s="1"/>
  <c r="E22" i="10" s="1"/>
  <c r="F22" i="10" s="1"/>
  <c r="G22" i="10" s="1"/>
  <c r="H22" i="10" s="1"/>
  <c r="I22" i="10" s="1"/>
  <c r="J22" i="10" s="1"/>
  <c r="K22" i="10" s="1"/>
  <c r="L22" i="10" s="1"/>
  <c r="B22" i="11" s="1"/>
  <c r="C22" i="11" s="1"/>
  <c r="B54" i="10"/>
  <c r="C54" i="10" s="1"/>
  <c r="D54" i="10" s="1"/>
  <c r="E54" i="10" s="1"/>
  <c r="F54" i="10" s="1"/>
  <c r="G54" i="10" s="1"/>
  <c r="H54" i="10" s="1"/>
  <c r="I54" i="10" s="1"/>
  <c r="J54" i="10" s="1"/>
  <c r="K54" i="10" s="1"/>
  <c r="L54" i="10" s="1"/>
  <c r="B54" i="11" s="1"/>
  <c r="C54" i="11" s="1"/>
  <c r="B87" i="10"/>
  <c r="C87" i="10" s="1"/>
  <c r="D87" i="10" s="1"/>
  <c r="E87" i="10" s="1"/>
  <c r="F87" i="10" s="1"/>
  <c r="G87" i="10" s="1"/>
  <c r="H87" i="10" s="1"/>
  <c r="I87" i="10" s="1"/>
  <c r="J87" i="10" s="1"/>
  <c r="K87" i="10" s="1"/>
  <c r="L87" i="10" s="1"/>
  <c r="B87" i="11" s="1"/>
  <c r="C87" i="11" s="1"/>
  <c r="B88" i="10"/>
  <c r="C88" i="10" s="1"/>
  <c r="D88" i="10" s="1"/>
  <c r="E88" i="10" s="1"/>
  <c r="F88" i="10" s="1"/>
  <c r="G88" i="10" s="1"/>
  <c r="H88" i="10" s="1"/>
  <c r="I88" i="10" s="1"/>
  <c r="J88" i="10" s="1"/>
  <c r="K88" i="10" s="1"/>
  <c r="L88" i="10" s="1"/>
  <c r="B57" i="10"/>
  <c r="C57" i="10" s="1"/>
  <c r="D57" i="10" s="1"/>
  <c r="E57" i="10" s="1"/>
  <c r="F57" i="10" s="1"/>
  <c r="G57" i="10" s="1"/>
  <c r="H57" i="10" s="1"/>
  <c r="I57" i="10" s="1"/>
  <c r="J57" i="10" s="1"/>
  <c r="K57" i="10" s="1"/>
  <c r="L57" i="10" s="1"/>
  <c r="B42" i="10"/>
  <c r="C42" i="10" s="1"/>
  <c r="D42" i="10" s="1"/>
  <c r="E42" i="10" s="1"/>
  <c r="F42" i="10" s="1"/>
  <c r="G42" i="10" s="1"/>
  <c r="H42" i="10" s="1"/>
  <c r="I42" i="10" s="1"/>
  <c r="J42" i="10" s="1"/>
  <c r="K42" i="10" s="1"/>
  <c r="L42" i="10" s="1"/>
  <c r="B42" i="11" s="1"/>
  <c r="C42" i="11" s="1"/>
  <c r="B14" i="10"/>
  <c r="C14" i="10" s="1"/>
  <c r="D14" i="10" s="1"/>
  <c r="E14" i="10" s="1"/>
  <c r="F14" i="10" s="1"/>
  <c r="G14" i="10" s="1"/>
  <c r="H14" i="10" s="1"/>
  <c r="I14" i="10" s="1"/>
  <c r="J14" i="10" s="1"/>
  <c r="K14" i="10" s="1"/>
  <c r="L14" i="10" s="1"/>
  <c r="B14" i="11" s="1"/>
  <c r="C14" i="11" s="1"/>
  <c r="B30" i="10"/>
  <c r="C30" i="10" s="1"/>
  <c r="D30" i="10" s="1"/>
  <c r="E30" i="10" s="1"/>
  <c r="F30" i="10" s="1"/>
  <c r="G30" i="10" s="1"/>
  <c r="H30" i="10" s="1"/>
  <c r="I30" i="10" s="1"/>
  <c r="J30" i="10" s="1"/>
  <c r="K30" i="10" s="1"/>
  <c r="L30" i="10" s="1"/>
  <c r="B30" i="11" s="1"/>
  <c r="C30" i="11" s="1"/>
  <c r="B46" i="10"/>
  <c r="C46" i="10" s="1"/>
  <c r="D46" i="10" s="1"/>
  <c r="E46" i="10" s="1"/>
  <c r="F46" i="10" s="1"/>
  <c r="G46" i="10" s="1"/>
  <c r="H46" i="10" s="1"/>
  <c r="I46" i="10" s="1"/>
  <c r="J46" i="10" s="1"/>
  <c r="K46" i="10" s="1"/>
  <c r="L46" i="10" s="1"/>
  <c r="B46" i="11" s="1"/>
  <c r="C46" i="11" s="1"/>
  <c r="B62" i="10"/>
  <c r="C62" i="10" s="1"/>
  <c r="D62" i="10" s="1"/>
  <c r="E62" i="10" s="1"/>
  <c r="F62" i="10" s="1"/>
  <c r="G62" i="10" s="1"/>
  <c r="H62" i="10" s="1"/>
  <c r="I62" i="10" s="1"/>
  <c r="J62" i="10" s="1"/>
  <c r="K62" i="10" s="1"/>
  <c r="L62" i="10" s="1"/>
  <c r="B62" i="11" s="1"/>
  <c r="C62" i="11" s="1"/>
  <c r="B78" i="10"/>
  <c r="C78" i="10" s="1"/>
  <c r="D78" i="10" s="1"/>
  <c r="E78" i="10" s="1"/>
  <c r="F78" i="10" s="1"/>
  <c r="G78" i="10" s="1"/>
  <c r="H78" i="10" s="1"/>
  <c r="I78" i="10" s="1"/>
  <c r="J78" i="10" s="1"/>
  <c r="K78" i="10" s="1"/>
  <c r="L78" i="10" s="1"/>
  <c r="B78" i="11" s="1"/>
  <c r="C78" i="11" s="1"/>
  <c r="B96" i="10"/>
  <c r="C96" i="10" s="1"/>
  <c r="D96" i="10" s="1"/>
  <c r="E96" i="10" s="1"/>
  <c r="F96" i="10" s="1"/>
  <c r="G96" i="10" s="1"/>
  <c r="H96" i="10" s="1"/>
  <c r="I96" i="10" s="1"/>
  <c r="J96" i="10" s="1"/>
  <c r="K96" i="10" s="1"/>
  <c r="L96" i="10" s="1"/>
  <c r="B96" i="11" s="1"/>
  <c r="C96" i="11" s="1"/>
  <c r="B102" i="10"/>
  <c r="C102" i="10" s="1"/>
  <c r="D102" i="10" s="1"/>
  <c r="E102" i="10" s="1"/>
  <c r="F102" i="10" s="1"/>
  <c r="G102" i="10" s="1"/>
  <c r="H102" i="10" s="1"/>
  <c r="I102" i="10" s="1"/>
  <c r="J102" i="10" s="1"/>
  <c r="K102" i="10" s="1"/>
  <c r="L102" i="10" s="1"/>
  <c r="B102" i="11" s="1"/>
  <c r="C102" i="11" s="1"/>
  <c r="B86" i="10"/>
  <c r="C86" i="10" s="1"/>
  <c r="D86" i="10" s="1"/>
  <c r="E86" i="10" s="1"/>
  <c r="F86" i="10" s="1"/>
  <c r="G86" i="10" s="1"/>
  <c r="H86" i="10" s="1"/>
  <c r="I86" i="10" s="1"/>
  <c r="J86" i="10" s="1"/>
  <c r="K86" i="10" s="1"/>
  <c r="L86" i="10" s="1"/>
  <c r="B86" i="11" s="1"/>
  <c r="C86" i="11" s="1"/>
  <c r="B40" i="10"/>
  <c r="C40" i="10" s="1"/>
  <c r="D40" i="10" s="1"/>
  <c r="E40" i="10" s="1"/>
  <c r="F40" i="10" s="1"/>
  <c r="G40" i="10" s="1"/>
  <c r="H40" i="10" s="1"/>
  <c r="I40" i="10" s="1"/>
  <c r="J40" i="10" s="1"/>
  <c r="K40" i="10" s="1"/>
  <c r="L40" i="10" s="1"/>
  <c r="B40" i="11" s="1"/>
  <c r="C40" i="11" s="1"/>
  <c r="B73" i="10"/>
  <c r="C73" i="10" s="1"/>
  <c r="D73" i="10" s="1"/>
  <c r="E73" i="10" s="1"/>
  <c r="F73" i="10" s="1"/>
  <c r="G73" i="10" s="1"/>
  <c r="H73" i="10" s="1"/>
  <c r="I73" i="10" s="1"/>
  <c r="J73" i="10" s="1"/>
  <c r="K73" i="10" s="1"/>
  <c r="L73" i="10" s="1"/>
  <c r="B73" i="11" s="1"/>
  <c r="C73" i="11" s="1"/>
  <c r="B58" i="10"/>
  <c r="C58" i="10" s="1"/>
  <c r="D58" i="10" s="1"/>
  <c r="E58" i="10" s="1"/>
  <c r="F58" i="10" s="1"/>
  <c r="G58" i="10" s="1"/>
  <c r="H58" i="10" s="1"/>
  <c r="I58" i="10" s="1"/>
  <c r="J58" i="10" s="1"/>
  <c r="K58" i="10" s="1"/>
  <c r="L58" i="10" s="1"/>
  <c r="B58" i="11" s="1"/>
  <c r="C58" i="11" s="1"/>
  <c r="B15" i="10"/>
  <c r="C15" i="10" s="1"/>
  <c r="D15" i="10" s="1"/>
  <c r="E15" i="10" s="1"/>
  <c r="F15" i="10" s="1"/>
  <c r="G15" i="10" s="1"/>
  <c r="H15" i="10" s="1"/>
  <c r="I15" i="10" s="1"/>
  <c r="J15" i="10" s="1"/>
  <c r="K15" i="10" s="1"/>
  <c r="L15" i="10" s="1"/>
  <c r="B15" i="11" s="1"/>
  <c r="C15" i="11" s="1"/>
  <c r="B31" i="10"/>
  <c r="C31" i="10" s="1"/>
  <c r="D31" i="10" s="1"/>
  <c r="E31" i="10" s="1"/>
  <c r="F31" i="10" s="1"/>
  <c r="G31" i="10" s="1"/>
  <c r="H31" i="10" s="1"/>
  <c r="I31" i="10" s="1"/>
  <c r="J31" i="10" s="1"/>
  <c r="K31" i="10" s="1"/>
  <c r="L31" i="10" s="1"/>
  <c r="B47" i="10"/>
  <c r="C47" i="10" s="1"/>
  <c r="D47" i="10" s="1"/>
  <c r="E47" i="10" s="1"/>
  <c r="F47" i="10" s="1"/>
  <c r="G47" i="10" s="1"/>
  <c r="H47" i="10" s="1"/>
  <c r="I47" i="10" s="1"/>
  <c r="J47" i="10" s="1"/>
  <c r="K47" i="10" s="1"/>
  <c r="L47" i="10" s="1"/>
  <c r="B63" i="10"/>
  <c r="C63" i="10" s="1"/>
  <c r="D63" i="10" s="1"/>
  <c r="E63" i="10" s="1"/>
  <c r="F63" i="10" s="1"/>
  <c r="G63" i="10" s="1"/>
  <c r="H63" i="10" s="1"/>
  <c r="I63" i="10" s="1"/>
  <c r="J63" i="10" s="1"/>
  <c r="K63" i="10" s="1"/>
  <c r="L63" i="10" s="1"/>
  <c r="B79" i="10"/>
  <c r="C79" i="10" s="1"/>
  <c r="D79" i="10" s="1"/>
  <c r="E79" i="10" s="1"/>
  <c r="F79" i="10" s="1"/>
  <c r="G79" i="10" s="1"/>
  <c r="H79" i="10" s="1"/>
  <c r="I79" i="10" s="1"/>
  <c r="J79" i="10" s="1"/>
  <c r="K79" i="10" s="1"/>
  <c r="L79" i="10" s="1"/>
  <c r="B79" i="11" s="1"/>
  <c r="C79" i="11" s="1"/>
  <c r="B97" i="10"/>
  <c r="C97" i="10" s="1"/>
  <c r="D97" i="10" s="1"/>
  <c r="E97" i="10" s="1"/>
  <c r="F97" i="10" s="1"/>
  <c r="G97" i="10" s="1"/>
  <c r="H97" i="10" s="1"/>
  <c r="I97" i="10" s="1"/>
  <c r="J97" i="10" s="1"/>
  <c r="K97" i="10" s="1"/>
  <c r="L97" i="10" s="1"/>
  <c r="B97" i="11" s="1"/>
  <c r="C97" i="11" s="1"/>
  <c r="B47" i="11"/>
  <c r="C47" i="11" s="1"/>
  <c r="B103" i="11"/>
  <c r="C103" i="11" s="1"/>
  <c r="B88" i="11"/>
  <c r="C88" i="11" s="1"/>
  <c r="B70" i="11"/>
  <c r="C70" i="11" s="1"/>
  <c r="B57" i="11"/>
  <c r="C57" i="11" s="1"/>
  <c r="B84" i="11"/>
  <c r="C84" i="11" s="1"/>
  <c r="B23" i="11"/>
  <c r="C23" i="11" s="1"/>
  <c r="B104" i="10"/>
  <c r="C104" i="10" s="1"/>
  <c r="D104" i="10" s="1"/>
  <c r="E104" i="10" s="1"/>
  <c r="F104" i="10" s="1"/>
  <c r="G104" i="10" s="1"/>
  <c r="H104" i="10" s="1"/>
  <c r="I104" i="10" s="1"/>
  <c r="J104" i="10" s="1"/>
  <c r="K104" i="10" s="1"/>
  <c r="L104" i="10" s="1"/>
  <c r="B104" i="11" s="1"/>
  <c r="C104" i="11" s="1"/>
  <c r="B105" i="10"/>
  <c r="C105" i="10" s="1"/>
  <c r="D105" i="10" s="1"/>
  <c r="E105" i="10" s="1"/>
  <c r="F105" i="10" s="1"/>
  <c r="G105" i="10" s="1"/>
  <c r="H105" i="10" s="1"/>
  <c r="I105" i="10" s="1"/>
  <c r="J105" i="10" s="1"/>
  <c r="K105" i="10" s="1"/>
  <c r="L105" i="10" s="1"/>
  <c r="B105" i="11" s="1"/>
  <c r="C105" i="11" s="1"/>
  <c r="B107" i="10"/>
  <c r="C107" i="10" s="1"/>
  <c r="D107" i="10" s="1"/>
  <c r="E107" i="10" s="1"/>
  <c r="F107" i="10" s="1"/>
  <c r="G107" i="10" s="1"/>
  <c r="H107" i="10" s="1"/>
  <c r="I107" i="10" s="1"/>
  <c r="J107" i="10" s="1"/>
  <c r="K107" i="10" s="1"/>
  <c r="L107" i="10" s="1"/>
  <c r="B107" i="11" s="1"/>
  <c r="C107" i="11" s="1"/>
  <c r="B108" i="10"/>
  <c r="C108" i="10" s="1"/>
  <c r="D108" i="10" s="1"/>
  <c r="E108" i="10" s="1"/>
  <c r="F108" i="10" s="1"/>
  <c r="G108" i="10" s="1"/>
  <c r="H108" i="10" s="1"/>
  <c r="I108" i="10" s="1"/>
  <c r="J108" i="10" s="1"/>
  <c r="K108" i="10" s="1"/>
  <c r="L108" i="10" s="1"/>
  <c r="B108" i="11" s="1"/>
  <c r="C108" i="11" s="1"/>
  <c r="B90" i="10"/>
  <c r="C90" i="10" s="1"/>
  <c r="D90" i="10" s="1"/>
  <c r="E90" i="10" s="1"/>
  <c r="F90" i="10" s="1"/>
  <c r="G90" i="10" s="1"/>
  <c r="H90" i="10" s="1"/>
  <c r="I90" i="10" s="1"/>
  <c r="J90" i="10" s="1"/>
  <c r="K90" i="10" s="1"/>
  <c r="L90" i="10" s="1"/>
  <c r="B90" i="11" s="1"/>
  <c r="C90" i="11" s="1"/>
  <c r="B106" i="10"/>
  <c r="C106" i="10" s="1"/>
  <c r="D106" i="10" s="1"/>
  <c r="E106" i="10" s="1"/>
  <c r="F106" i="10" s="1"/>
  <c r="G106" i="10" s="1"/>
  <c r="H106" i="10" s="1"/>
  <c r="I106" i="10" s="1"/>
  <c r="J106" i="10" s="1"/>
  <c r="K106" i="10" s="1"/>
  <c r="L106" i="10" s="1"/>
  <c r="B106" i="11" s="1"/>
  <c r="C106" i="11" s="1"/>
  <c r="B109" i="10"/>
  <c r="C109" i="10" s="1"/>
  <c r="D109" i="10" s="1"/>
  <c r="E109" i="10" s="1"/>
  <c r="F109" i="10" s="1"/>
  <c r="G109" i="10" s="1"/>
  <c r="H109" i="10" s="1"/>
  <c r="I109" i="10" s="1"/>
  <c r="J109" i="10" s="1"/>
  <c r="K109" i="10" s="1"/>
  <c r="L109" i="10" s="1"/>
  <c r="B109" i="11" s="1"/>
  <c r="C109" i="11" s="1"/>
  <c r="B94" i="10"/>
  <c r="C94" i="10" s="1"/>
  <c r="D94" i="10" s="1"/>
  <c r="E94" i="10" s="1"/>
  <c r="F94" i="10" s="1"/>
  <c r="G94" i="10" s="1"/>
  <c r="H94" i="10" s="1"/>
  <c r="I94" i="10" s="1"/>
  <c r="J94" i="10" s="1"/>
  <c r="K94" i="10" s="1"/>
  <c r="L94" i="10" s="1"/>
  <c r="B94" i="11" s="1"/>
  <c r="C94" i="11" s="1"/>
  <c r="B100" i="11"/>
  <c r="C100" i="11" s="1"/>
  <c r="B11" i="11"/>
  <c r="C11" i="11" s="1"/>
  <c r="B43" i="11"/>
  <c r="C43" i="11" s="1"/>
  <c r="B91" i="11"/>
  <c r="C91" i="11" s="1"/>
  <c r="B56" i="11"/>
  <c r="C56" i="11" s="1"/>
  <c r="B16" i="11"/>
  <c r="C16" i="11" s="1"/>
  <c r="B32" i="11"/>
  <c r="C32" i="11" s="1"/>
  <c r="B48" i="11"/>
  <c r="C48" i="11" s="1"/>
  <c r="B64" i="11"/>
  <c r="C64" i="11" s="1"/>
  <c r="B80" i="11"/>
  <c r="C80" i="11" s="1"/>
  <c r="B45" i="11"/>
  <c r="C45" i="11" s="1"/>
  <c r="B17" i="11"/>
  <c r="C17" i="11" s="1"/>
  <c r="B31" i="11"/>
  <c r="C31" i="11" s="1"/>
  <c r="B18" i="11"/>
  <c r="C18" i="11" s="1"/>
  <c r="B34" i="11"/>
  <c r="C34" i="11" s="1"/>
  <c r="B50" i="11"/>
  <c r="C50" i="11" s="1"/>
  <c r="B51" i="11"/>
  <c r="C51" i="11" s="1"/>
  <c r="B71" i="11"/>
  <c r="C71" i="11" s="1"/>
  <c r="B36" i="11"/>
  <c r="C36" i="11" s="1"/>
  <c r="B52" i="11"/>
  <c r="C52" i="11" s="1"/>
  <c r="B68" i="11"/>
  <c r="C68" i="11" s="1"/>
  <c r="B72" i="11"/>
  <c r="C72" i="11" s="1"/>
  <c r="B99" i="11"/>
  <c r="C99" i="11" s="1"/>
  <c r="B63" i="11"/>
  <c r="C63" i="11" s="1"/>
  <c r="B101" i="11"/>
  <c r="C101" i="11" s="1"/>
  <c r="C93" i="11"/>
  <c r="C27" i="11"/>
  <c r="C27" i="7" l="1"/>
  <c r="C26" i="7"/>
  <c r="C25" i="7"/>
  <c r="C24" i="7"/>
  <c r="C23" i="7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3" i="6"/>
  <c r="C2" i="6"/>
  <c r="C8" i="6"/>
  <c r="C9" i="6"/>
  <c r="C7" i="6"/>
  <c r="C5" i="6"/>
  <c r="C6" i="6"/>
  <c r="C4" i="6"/>
  <c r="C7" i="5"/>
  <c r="C6" i="5"/>
  <c r="C3" i="5"/>
  <c r="C8" i="5" s="1"/>
  <c r="C10" i="5" l="1"/>
  <c r="J5" i="6"/>
  <c r="J7" i="6"/>
  <c r="J9" i="6"/>
  <c r="J10" i="6"/>
  <c r="J13" i="6"/>
  <c r="J15" i="6"/>
  <c r="J73" i="6"/>
  <c r="J77" i="6"/>
  <c r="J109" i="6"/>
  <c r="J124" i="6"/>
  <c r="J127" i="6"/>
  <c r="J134" i="6"/>
  <c r="J143" i="6"/>
  <c r="J174" i="6"/>
  <c r="J179" i="6"/>
  <c r="J4" i="6"/>
  <c r="J48" i="6"/>
  <c r="J182" i="6"/>
  <c r="J50" i="6"/>
  <c r="J248" i="6"/>
  <c r="J52" i="6"/>
  <c r="J288" i="6"/>
  <c r="J53" i="6"/>
  <c r="J289" i="6"/>
  <c r="J55" i="6"/>
  <c r="J297" i="6"/>
  <c r="J57" i="6"/>
  <c r="J343" i="6"/>
  <c r="J71" i="6"/>
  <c r="J345" i="6"/>
  <c r="J188" i="6"/>
  <c r="J24" i="6"/>
  <c r="J363" i="6"/>
  <c r="J25" i="6"/>
  <c r="J229" i="6"/>
  <c r="J28" i="6"/>
  <c r="J97" i="6"/>
  <c r="J233" i="6"/>
  <c r="F351" i="6"/>
  <c r="J187" i="6"/>
  <c r="J356" i="6"/>
  <c r="J16" i="6"/>
  <c r="J79" i="6"/>
  <c r="J362" i="6"/>
  <c r="J205" i="6"/>
  <c r="F91" i="6"/>
  <c r="J29" i="6"/>
  <c r="J98" i="6"/>
  <c r="J237" i="6"/>
  <c r="F349" i="6"/>
  <c r="J84" i="6"/>
  <c r="J364" i="6"/>
  <c r="J34" i="6"/>
  <c r="J100" i="6"/>
  <c r="J241" i="6"/>
  <c r="J47" i="6"/>
  <c r="J101" i="6"/>
  <c r="J243" i="6"/>
  <c r="J32" i="6"/>
  <c r="J81" i="6"/>
  <c r="J147" i="6"/>
  <c r="J277" i="6"/>
  <c r="J31" i="6"/>
  <c r="J80" i="6"/>
  <c r="J146" i="6"/>
  <c r="J252" i="6"/>
  <c r="J33" i="6"/>
  <c r="J82" i="6"/>
  <c r="J172" i="6"/>
  <c r="J282" i="6"/>
  <c r="F96" i="6"/>
  <c r="J49" i="6"/>
  <c r="J96" i="6"/>
  <c r="J185" i="6"/>
  <c r="J298" i="6"/>
  <c r="F19" i="6"/>
  <c r="F32" i="6"/>
  <c r="F290" i="6"/>
  <c r="F50" i="6"/>
  <c r="F5" i="6"/>
  <c r="F110" i="6"/>
  <c r="F252" i="6"/>
  <c r="F78" i="6"/>
  <c r="F124" i="6"/>
  <c r="F298" i="6"/>
  <c r="F148" i="6"/>
  <c r="F384" i="6"/>
  <c r="F219" i="6"/>
  <c r="F106" i="6"/>
  <c r="F8" i="6"/>
  <c r="F35" i="6"/>
  <c r="F343" i="6"/>
  <c r="F45" i="6"/>
  <c r="F128" i="6"/>
  <c r="J103" i="6"/>
  <c r="J137" i="6"/>
  <c r="J186" i="6"/>
  <c r="J246" i="6"/>
  <c r="J290" i="6"/>
  <c r="J357" i="6"/>
  <c r="J17" i="6"/>
  <c r="J36" i="6"/>
  <c r="J63" i="6"/>
  <c r="J87" i="6"/>
  <c r="J113" i="6"/>
  <c r="J153" i="6"/>
  <c r="J209" i="6"/>
  <c r="J258" i="6"/>
  <c r="J304" i="6"/>
  <c r="J372" i="6"/>
  <c r="J208" i="6"/>
  <c r="J18" i="6"/>
  <c r="J37" i="6"/>
  <c r="J64" i="6"/>
  <c r="J89" i="6"/>
  <c r="J114" i="6"/>
  <c r="J154" i="6"/>
  <c r="J213" i="6"/>
  <c r="J259" i="6"/>
  <c r="J309" i="6"/>
  <c r="J375" i="6"/>
  <c r="J85" i="6"/>
  <c r="J303" i="6"/>
  <c r="J39" i="6"/>
  <c r="J65" i="6"/>
  <c r="J115" i="6"/>
  <c r="J158" i="6"/>
  <c r="J214" i="6"/>
  <c r="J264" i="6"/>
  <c r="J323" i="6"/>
  <c r="J376" i="6"/>
  <c r="J111" i="6"/>
  <c r="J253" i="6"/>
  <c r="J20" i="6"/>
  <c r="J41" i="6"/>
  <c r="J66" i="6"/>
  <c r="J93" i="6"/>
  <c r="J116" i="6"/>
  <c r="J161" i="6"/>
  <c r="J266" i="6"/>
  <c r="J330" i="6"/>
  <c r="J61" i="6"/>
  <c r="J368" i="6"/>
  <c r="J21" i="6"/>
  <c r="J68" i="6"/>
  <c r="J95" i="6"/>
  <c r="J118" i="6"/>
  <c r="J164" i="6"/>
  <c r="J222" i="6"/>
  <c r="J269" i="6"/>
  <c r="J335" i="6"/>
  <c r="J388" i="6"/>
  <c r="J23" i="6"/>
  <c r="J45" i="6"/>
  <c r="J69" i="6"/>
  <c r="J123" i="6"/>
  <c r="J169" i="6"/>
  <c r="J227" i="6"/>
  <c r="J272" i="6"/>
  <c r="J394" i="6"/>
  <c r="F93" i="6"/>
  <c r="F107" i="6"/>
  <c r="F151" i="6"/>
  <c r="F180" i="6"/>
  <c r="F377" i="6"/>
  <c r="F6" i="6"/>
  <c r="F64" i="6"/>
  <c r="F79" i="6"/>
  <c r="F109" i="6"/>
  <c r="F125" i="6"/>
  <c r="F293" i="6"/>
  <c r="F345" i="6"/>
  <c r="F378" i="6"/>
  <c r="F7" i="6"/>
  <c r="F21" i="6"/>
  <c r="F95" i="6"/>
  <c r="F127" i="6"/>
  <c r="F183" i="6"/>
  <c r="F215" i="6"/>
  <c r="F379" i="6"/>
  <c r="F10" i="6"/>
  <c r="F398" i="6"/>
  <c r="F38" i="6"/>
  <c r="F15" i="6"/>
  <c r="F27" i="6"/>
  <c r="F39" i="6"/>
  <c r="F70" i="6"/>
  <c r="F101" i="6"/>
  <c r="F141" i="6"/>
  <c r="F169" i="6"/>
  <c r="F196" i="6"/>
  <c r="F309" i="6"/>
  <c r="F82" i="6"/>
  <c r="F137" i="6"/>
  <c r="F230" i="6"/>
  <c r="F54" i="6"/>
  <c r="F71" i="6"/>
  <c r="F87" i="6"/>
  <c r="F143" i="6"/>
  <c r="F200" i="6"/>
  <c r="F162" i="6"/>
  <c r="F265" i="6"/>
  <c r="F302" i="6"/>
  <c r="F37" i="6"/>
  <c r="F164" i="6"/>
  <c r="F83" i="6"/>
  <c r="F193" i="6"/>
  <c r="F26" i="6"/>
  <c r="F194" i="6"/>
  <c r="F16" i="6"/>
  <c r="F29" i="6"/>
  <c r="F40" i="6"/>
  <c r="F55" i="6"/>
  <c r="F102" i="6"/>
  <c r="F120" i="6"/>
  <c r="F172" i="6"/>
  <c r="F201" i="6"/>
  <c r="F278" i="6"/>
  <c r="F315" i="6"/>
  <c r="F24" i="6"/>
  <c r="F140" i="6"/>
  <c r="F88" i="6"/>
  <c r="F103" i="6"/>
  <c r="F121" i="6"/>
  <c r="F144" i="6"/>
  <c r="F204" i="6"/>
  <c r="F369" i="6"/>
  <c r="F67" i="6"/>
  <c r="F223" i="6"/>
  <c r="F51" i="6"/>
  <c r="F69" i="6"/>
  <c r="F272" i="6"/>
  <c r="F3" i="6"/>
  <c r="F30" i="6"/>
  <c r="F42" i="6"/>
  <c r="F56" i="6"/>
  <c r="F74" i="6"/>
  <c r="F122" i="6"/>
  <c r="F112" i="6"/>
  <c r="F355" i="6"/>
  <c r="F395" i="6"/>
  <c r="F304" i="6"/>
  <c r="F53" i="6"/>
  <c r="F168" i="6"/>
  <c r="F18" i="6"/>
  <c r="F31" i="6"/>
  <c r="F43" i="6"/>
  <c r="F77" i="6"/>
  <c r="F90" i="6"/>
  <c r="F104" i="6"/>
  <c r="F175" i="6"/>
  <c r="F22" i="6"/>
  <c r="F46" i="6"/>
  <c r="F58" i="6"/>
  <c r="F85" i="6"/>
  <c r="F130" i="6"/>
  <c r="F177" i="6"/>
  <c r="F244" i="6"/>
  <c r="F319" i="6"/>
  <c r="F11" i="6"/>
  <c r="F23" i="6"/>
  <c r="F34" i="6"/>
  <c r="F47" i="6"/>
  <c r="F59" i="6"/>
  <c r="F72" i="6"/>
  <c r="F99" i="6"/>
  <c r="F114" i="6"/>
  <c r="F132" i="6"/>
  <c r="F154" i="6"/>
  <c r="F178" i="6"/>
  <c r="F323" i="6"/>
  <c r="F365" i="6"/>
  <c r="F13" i="6"/>
  <c r="F61" i="6"/>
  <c r="F86" i="6"/>
  <c r="F133" i="6"/>
  <c r="F14" i="6"/>
  <c r="F63" i="6"/>
  <c r="F75" i="6"/>
  <c r="F135" i="6"/>
  <c r="F159" i="6"/>
  <c r="H164" i="6"/>
  <c r="G7" i="6"/>
  <c r="G13" i="6"/>
  <c r="G3" i="6"/>
  <c r="G271" i="6"/>
  <c r="H4" i="6"/>
  <c r="G56" i="6"/>
  <c r="H111" i="6"/>
  <c r="G138" i="6"/>
  <c r="G193" i="6"/>
  <c r="G200" i="6"/>
  <c r="G211" i="6"/>
  <c r="H233" i="6"/>
  <c r="G309" i="6"/>
  <c r="H383" i="6"/>
  <c r="H398" i="6"/>
  <c r="G11" i="6"/>
  <c r="H107" i="6"/>
  <c r="H148" i="6"/>
  <c r="G21" i="6"/>
  <c r="G59" i="6"/>
  <c r="G78" i="6"/>
  <c r="G93" i="6"/>
  <c r="H108" i="6"/>
  <c r="G45" i="6"/>
  <c r="G150" i="6"/>
  <c r="H197" i="6"/>
  <c r="G241" i="6"/>
  <c r="H283" i="6"/>
  <c r="G337" i="6"/>
  <c r="G26" i="6"/>
  <c r="H45" i="6"/>
  <c r="G64" i="6"/>
  <c r="G79" i="6"/>
  <c r="H229" i="6"/>
  <c r="G342" i="6"/>
  <c r="H31" i="6"/>
  <c r="H60" i="6"/>
  <c r="G151" i="6"/>
  <c r="H167" i="6"/>
  <c r="G198" i="6"/>
  <c r="H198" i="6"/>
  <c r="H395" i="6"/>
  <c r="G8" i="6"/>
  <c r="H27" i="6"/>
  <c r="G99" i="6"/>
  <c r="G130" i="6"/>
  <c r="G243" i="6"/>
  <c r="G18" i="6"/>
  <c r="G85" i="6"/>
  <c r="H183" i="6"/>
  <c r="H271" i="6"/>
  <c r="H28" i="6"/>
  <c r="G46" i="6"/>
  <c r="H100" i="6"/>
  <c r="H124" i="6"/>
  <c r="G144" i="6"/>
  <c r="G220" i="6"/>
  <c r="G42" i="6"/>
  <c r="H56" i="6"/>
  <c r="G71" i="6"/>
  <c r="G47" i="6"/>
  <c r="G106" i="6"/>
  <c r="H10" i="6"/>
  <c r="G24" i="6"/>
  <c r="G77" i="6"/>
  <c r="H91" i="6"/>
  <c r="H118" i="6"/>
  <c r="H169" i="6"/>
  <c r="G178" i="6"/>
  <c r="G213" i="6"/>
  <c r="H261" i="6"/>
  <c r="G384" i="6"/>
  <c r="G15" i="6"/>
  <c r="H24" i="6"/>
  <c r="H77" i="6"/>
  <c r="G86" i="6"/>
  <c r="G96" i="6"/>
  <c r="H133" i="6"/>
  <c r="G154" i="6"/>
  <c r="G294" i="6"/>
  <c r="G312" i="6"/>
  <c r="H384" i="6"/>
  <c r="G102" i="6"/>
  <c r="G120" i="6"/>
  <c r="H141" i="6"/>
  <c r="G157" i="6"/>
  <c r="H157" i="6"/>
  <c r="G197" i="6"/>
  <c r="G390" i="6"/>
  <c r="H59" i="6"/>
  <c r="G74" i="6"/>
  <c r="H88" i="6"/>
  <c r="G103" i="6"/>
  <c r="G189" i="6"/>
  <c r="G229" i="6"/>
  <c r="H74" i="6"/>
  <c r="G158" i="6"/>
  <c r="H189" i="6"/>
  <c r="H322" i="6"/>
  <c r="G35" i="6"/>
  <c r="G50" i="6"/>
  <c r="H64" i="6"/>
  <c r="G137" i="6"/>
  <c r="G219" i="6"/>
  <c r="H342" i="6"/>
  <c r="H13" i="6"/>
  <c r="G27" i="6"/>
  <c r="G40" i="6"/>
  <c r="H115" i="6"/>
  <c r="H137" i="6"/>
  <c r="G190" i="6"/>
  <c r="H219" i="6"/>
  <c r="G22" i="6"/>
  <c r="H36" i="6"/>
  <c r="G95" i="6"/>
  <c r="H190" i="6"/>
  <c r="G75" i="6"/>
  <c r="G175" i="6"/>
  <c r="H18" i="6"/>
  <c r="G61" i="6"/>
  <c r="H75" i="6"/>
  <c r="G111" i="6"/>
  <c r="G159" i="6"/>
  <c r="H324" i="6"/>
  <c r="G10" i="6"/>
  <c r="H42" i="6"/>
  <c r="G118" i="6"/>
  <c r="H193" i="6"/>
  <c r="H211" i="6"/>
  <c r="H309" i="6"/>
  <c r="H106" i="6"/>
  <c r="H15" i="6"/>
  <c r="G29" i="6"/>
  <c r="G63" i="6"/>
  <c r="G67" i="6"/>
  <c r="G82" i="6"/>
  <c r="H92" i="6"/>
  <c r="H96" i="6"/>
  <c r="G134" i="6"/>
  <c r="G140" i="6"/>
  <c r="G162" i="6"/>
  <c r="G204" i="6"/>
  <c r="G225" i="6"/>
  <c r="G237" i="6"/>
  <c r="G278" i="6"/>
  <c r="H312" i="6"/>
  <c r="H388" i="6"/>
  <c r="H11" i="6"/>
  <c r="G173" i="6"/>
  <c r="G395" i="6"/>
  <c r="G91" i="6"/>
  <c r="H82" i="6"/>
  <c r="H127" i="6"/>
  <c r="G194" i="6"/>
  <c r="H204" i="6"/>
  <c r="H237" i="6"/>
  <c r="G282" i="6"/>
  <c r="H334" i="6"/>
  <c r="H146" i="6"/>
  <c r="G127" i="6"/>
  <c r="H117" i="6"/>
  <c r="G109" i="6"/>
  <c r="H98" i="6"/>
  <c r="H84" i="6"/>
  <c r="H80" i="6"/>
  <c r="H66" i="6"/>
  <c r="H52" i="6"/>
  <c r="H48" i="6"/>
  <c r="H34" i="6"/>
  <c r="H20" i="6"/>
  <c r="H16" i="6"/>
  <c r="G146" i="6"/>
  <c r="G117" i="6"/>
  <c r="G98" i="6"/>
  <c r="G94" i="6"/>
  <c r="G80" i="6"/>
  <c r="G66" i="6"/>
  <c r="G62" i="6"/>
  <c r="G48" i="6"/>
  <c r="G34" i="6"/>
  <c r="G30" i="6"/>
  <c r="G16" i="6"/>
  <c r="H26" i="6"/>
  <c r="H8" i="6"/>
  <c r="H37" i="6"/>
  <c r="H23" i="6"/>
  <c r="H19" i="6"/>
  <c r="H5" i="6"/>
  <c r="H58" i="6"/>
  <c r="H40" i="6"/>
  <c r="G369" i="6"/>
  <c r="G238" i="6"/>
  <c r="G196" i="6"/>
  <c r="G180" i="6"/>
  <c r="H175" i="6"/>
  <c r="G160" i="6"/>
  <c r="H150" i="6"/>
  <c r="H140" i="6"/>
  <c r="G125" i="6"/>
  <c r="G121" i="6"/>
  <c r="H104" i="6"/>
  <c r="H90" i="6"/>
  <c r="H76" i="6"/>
  <c r="H72" i="6"/>
  <c r="H44" i="6"/>
  <c r="H12" i="6"/>
  <c r="H85" i="6"/>
  <c r="H71" i="6"/>
  <c r="H67" i="6"/>
  <c r="H53" i="6"/>
  <c r="H39" i="6"/>
  <c r="H35" i="6"/>
  <c r="H21" i="6"/>
  <c r="H7" i="6"/>
  <c r="H3" i="6"/>
  <c r="H364" i="6"/>
  <c r="G343" i="6"/>
  <c r="H332" i="6"/>
  <c r="G323" i="6"/>
  <c r="H278" i="6"/>
  <c r="G39" i="6"/>
  <c r="H172" i="6"/>
  <c r="G205" i="6"/>
  <c r="G249" i="6"/>
  <c r="G88" i="6"/>
  <c r="G114" i="6"/>
  <c r="H375" i="6"/>
  <c r="H93" i="6"/>
  <c r="H114" i="6"/>
  <c r="H182" i="6"/>
  <c r="H252" i="6"/>
  <c r="H302" i="6"/>
  <c r="G31" i="6"/>
  <c r="G54" i="6"/>
  <c r="H109" i="6"/>
  <c r="G143" i="6"/>
  <c r="H166" i="6"/>
  <c r="H357" i="6"/>
  <c r="H79" i="6"/>
  <c r="G206" i="6"/>
  <c r="H50" i="6"/>
  <c r="H151" i="6"/>
  <c r="G70" i="6"/>
  <c r="H95" i="6"/>
  <c r="G104" i="6"/>
  <c r="H130" i="6"/>
  <c r="G90" i="6"/>
  <c r="H153" i="6"/>
  <c r="G233" i="6"/>
  <c r="G398" i="6"/>
  <c r="G32" i="6"/>
  <c r="H61" i="6"/>
  <c r="G14" i="6"/>
  <c r="H32" i="6"/>
  <c r="H138" i="6"/>
  <c r="G169" i="6"/>
  <c r="H185" i="6"/>
  <c r="G330" i="6"/>
  <c r="H47" i="6"/>
  <c r="G133" i="6"/>
  <c r="H29" i="6"/>
  <c r="G38" i="6"/>
  <c r="G43" i="6"/>
  <c r="G53" i="6"/>
  <c r="H63" i="6"/>
  <c r="G72" i="6"/>
  <c r="H134" i="6"/>
  <c r="H225" i="6"/>
  <c r="G6" i="6"/>
  <c r="H43" i="6"/>
  <c r="G58" i="6"/>
  <c r="H68" i="6"/>
  <c r="G107" i="6"/>
  <c r="G141" i="6"/>
  <c r="G148" i="6"/>
  <c r="G164" i="6"/>
  <c r="G172" i="6"/>
  <c r="G227" i="6"/>
  <c r="H282" i="6"/>
  <c r="H315" i="6"/>
  <c r="H352" i="6"/>
  <c r="J42" i="6"/>
  <c r="J56" i="6"/>
  <c r="J60" i="6"/>
  <c r="J74" i="6"/>
  <c r="J88" i="6"/>
  <c r="J92" i="6"/>
  <c r="H99" i="6"/>
  <c r="H103" i="6"/>
  <c r="J106" i="6"/>
  <c r="F111" i="6"/>
  <c r="G124" i="6"/>
  <c r="G128" i="6"/>
  <c r="F138" i="6"/>
  <c r="H143" i="6"/>
  <c r="H158" i="6"/>
  <c r="G168" i="6"/>
  <c r="J178" i="6"/>
  <c r="G183" i="6"/>
  <c r="J193" i="6"/>
  <c r="H199" i="6"/>
  <c r="H205" i="6"/>
  <c r="J219" i="6"/>
  <c r="H243" i="6"/>
  <c r="G252" i="6"/>
  <c r="F260" i="6"/>
  <c r="F270" i="6"/>
  <c r="H290" i="6"/>
  <c r="G302" i="6"/>
  <c r="H323" i="6"/>
  <c r="H343" i="6"/>
  <c r="F376" i="6"/>
  <c r="J397" i="6"/>
  <c r="J315" i="6"/>
  <c r="J337" i="6"/>
  <c r="J402" i="6"/>
  <c r="G396" i="6"/>
  <c r="G388" i="6"/>
  <c r="G380" i="6"/>
  <c r="G372" i="6"/>
  <c r="G364" i="6"/>
  <c r="G356" i="6"/>
  <c r="G348" i="6"/>
  <c r="G340" i="6"/>
  <c r="G332" i="6"/>
  <c r="G324" i="6"/>
  <c r="G316" i="6"/>
  <c r="G308" i="6"/>
  <c r="G300" i="6"/>
  <c r="G292" i="6"/>
  <c r="G284" i="6"/>
  <c r="H401" i="6"/>
  <c r="F396" i="6"/>
  <c r="H393" i="6"/>
  <c r="F388" i="6"/>
  <c r="H385" i="6"/>
  <c r="F380" i="6"/>
  <c r="H377" i="6"/>
  <c r="F372" i="6"/>
  <c r="H369" i="6"/>
  <c r="F364" i="6"/>
  <c r="H361" i="6"/>
  <c r="F356" i="6"/>
  <c r="H353" i="6"/>
  <c r="F348" i="6"/>
  <c r="H345" i="6"/>
  <c r="F340" i="6"/>
  <c r="H337" i="6"/>
  <c r="F332" i="6"/>
  <c r="H329" i="6"/>
  <c r="F324" i="6"/>
  <c r="H321" i="6"/>
  <c r="F316" i="6"/>
  <c r="H313" i="6"/>
  <c r="F308" i="6"/>
  <c r="H305" i="6"/>
  <c r="F300" i="6"/>
  <c r="H297" i="6"/>
  <c r="F292" i="6"/>
  <c r="H289" i="6"/>
  <c r="F284" i="6"/>
  <c r="H281" i="6"/>
  <c r="G402" i="6"/>
  <c r="G399" i="6"/>
  <c r="G353" i="6"/>
  <c r="G350" i="6"/>
  <c r="G347" i="6"/>
  <c r="G344" i="6"/>
  <c r="G341" i="6"/>
  <c r="G338" i="6"/>
  <c r="G335" i="6"/>
  <c r="G289" i="6"/>
  <c r="G286" i="6"/>
  <c r="G283" i="6"/>
  <c r="G280" i="6"/>
  <c r="G277" i="6"/>
  <c r="G269" i="6"/>
  <c r="G261" i="6"/>
  <c r="G253" i="6"/>
  <c r="F402" i="6"/>
  <c r="F399" i="6"/>
  <c r="H374" i="6"/>
  <c r="H371" i="6"/>
  <c r="H368" i="6"/>
  <c r="H365" i="6"/>
  <c r="H362" i="6"/>
  <c r="H359" i="6"/>
  <c r="H356" i="6"/>
  <c r="F353" i="6"/>
  <c r="F350" i="6"/>
  <c r="F347" i="6"/>
  <c r="F344" i="6"/>
  <c r="F341" i="6"/>
  <c r="F338" i="6"/>
  <c r="F335" i="6"/>
  <c r="H310" i="6"/>
  <c r="H307" i="6"/>
  <c r="H304" i="6"/>
  <c r="H301" i="6"/>
  <c r="H298" i="6"/>
  <c r="H295" i="6"/>
  <c r="H292" i="6"/>
  <c r="F289" i="6"/>
  <c r="F286" i="6"/>
  <c r="F283" i="6"/>
  <c r="F280" i="6"/>
  <c r="F277" i="6"/>
  <c r="H274" i="6"/>
  <c r="F269" i="6"/>
  <c r="H266" i="6"/>
  <c r="F261" i="6"/>
  <c r="H258" i="6"/>
  <c r="F253" i="6"/>
  <c r="H250" i="6"/>
  <c r="G377" i="6"/>
  <c r="G374" i="6"/>
  <c r="G371" i="6"/>
  <c r="G368" i="6"/>
  <c r="G365" i="6"/>
  <c r="G362" i="6"/>
  <c r="G359" i="6"/>
  <c r="G313" i="6"/>
  <c r="G310" i="6"/>
  <c r="G307" i="6"/>
  <c r="G304" i="6"/>
  <c r="G301" i="6"/>
  <c r="G298" i="6"/>
  <c r="G295" i="6"/>
  <c r="G274" i="6"/>
  <c r="G266" i="6"/>
  <c r="G258" i="6"/>
  <c r="G250" i="6"/>
  <c r="H397" i="6"/>
  <c r="F390" i="6"/>
  <c r="F386" i="6"/>
  <c r="G382" i="6"/>
  <c r="G375" i="6"/>
  <c r="H367" i="6"/>
  <c r="F360" i="6"/>
  <c r="G352" i="6"/>
  <c r="H341" i="6"/>
  <c r="F337" i="6"/>
  <c r="F330" i="6"/>
  <c r="G326" i="6"/>
  <c r="G322" i="6"/>
  <c r="H318" i="6"/>
  <c r="H311" i="6"/>
  <c r="F307" i="6"/>
  <c r="G296" i="6"/>
  <c r="H288" i="6"/>
  <c r="F281" i="6"/>
  <c r="H264" i="6"/>
  <c r="H254" i="6"/>
  <c r="G251" i="6"/>
  <c r="F248" i="6"/>
  <c r="F245" i="6"/>
  <c r="H242" i="6"/>
  <c r="F237" i="6"/>
  <c r="H234" i="6"/>
  <c r="F229" i="6"/>
  <c r="H226" i="6"/>
  <c r="F221" i="6"/>
  <c r="H218" i="6"/>
  <c r="F213" i="6"/>
  <c r="H210" i="6"/>
  <c r="F205" i="6"/>
  <c r="H202" i="6"/>
  <c r="G397" i="6"/>
  <c r="H389" i="6"/>
  <c r="F382" i="6"/>
  <c r="F375" i="6"/>
  <c r="G367" i="6"/>
  <c r="H363" i="6"/>
  <c r="F352" i="6"/>
  <c r="H333" i="6"/>
  <c r="F326" i="6"/>
  <c r="F322" i="6"/>
  <c r="G318" i="6"/>
  <c r="G311" i="6"/>
  <c r="H303" i="6"/>
  <c r="F296" i="6"/>
  <c r="G288" i="6"/>
  <c r="H277" i="6"/>
  <c r="H267" i="6"/>
  <c r="G264" i="6"/>
  <c r="H257" i="6"/>
  <c r="G254" i="6"/>
  <c r="F251" i="6"/>
  <c r="G242" i="6"/>
  <c r="G234" i="6"/>
  <c r="G226" i="6"/>
  <c r="G218" i="6"/>
  <c r="G210" i="6"/>
  <c r="G202" i="6"/>
  <c r="F397" i="6"/>
  <c r="G393" i="6"/>
  <c r="G389" i="6"/>
  <c r="H378" i="6"/>
  <c r="F374" i="6"/>
  <c r="F367" i="6"/>
  <c r="G363" i="6"/>
  <c r="H355" i="6"/>
  <c r="H348" i="6"/>
  <c r="G333" i="6"/>
  <c r="H325" i="6"/>
  <c r="F318" i="6"/>
  <c r="F311" i="6"/>
  <c r="G303" i="6"/>
  <c r="H299" i="6"/>
  <c r="F288" i="6"/>
  <c r="H270" i="6"/>
  <c r="G267" i="6"/>
  <c r="F264" i="6"/>
  <c r="H260" i="6"/>
  <c r="G257" i="6"/>
  <c r="F254" i="6"/>
  <c r="H247" i="6"/>
  <c r="F242" i="6"/>
  <c r="H239" i="6"/>
  <c r="F234" i="6"/>
  <c r="H231" i="6"/>
  <c r="F226" i="6"/>
  <c r="H223" i="6"/>
  <c r="F218" i="6"/>
  <c r="H215" i="6"/>
  <c r="F210" i="6"/>
  <c r="H207" i="6"/>
  <c r="F202" i="6"/>
  <c r="H400" i="6"/>
  <c r="F393" i="6"/>
  <c r="F389" i="6"/>
  <c r="G385" i="6"/>
  <c r="G378" i="6"/>
  <c r="H370" i="6"/>
  <c r="F363" i="6"/>
  <c r="F359" i="6"/>
  <c r="G355" i="6"/>
  <c r="H344" i="6"/>
  <c r="H340" i="6"/>
  <c r="F333" i="6"/>
  <c r="G329" i="6"/>
  <c r="G325" i="6"/>
  <c r="H314" i="6"/>
  <c r="F310" i="6"/>
  <c r="F303" i="6"/>
  <c r="G299" i="6"/>
  <c r="H291" i="6"/>
  <c r="H284" i="6"/>
  <c r="H273" i="6"/>
  <c r="G270" i="6"/>
  <c r="F267" i="6"/>
  <c r="H263" i="6"/>
  <c r="G260" i="6"/>
  <c r="F257" i="6"/>
  <c r="G247" i="6"/>
  <c r="G239" i="6"/>
  <c r="G231" i="6"/>
  <c r="G223" i="6"/>
  <c r="G215" i="6"/>
  <c r="G207" i="6"/>
  <c r="H402" i="6"/>
  <c r="G387" i="6"/>
  <c r="H372" i="6"/>
  <c r="H366" i="6"/>
  <c r="G357" i="6"/>
  <c r="F342" i="6"/>
  <c r="H336" i="6"/>
  <c r="H331" i="6"/>
  <c r="G327" i="6"/>
  <c r="G321" i="6"/>
  <c r="F317" i="6"/>
  <c r="F312" i="6"/>
  <c r="H306" i="6"/>
  <c r="G291" i="6"/>
  <c r="F287" i="6"/>
  <c r="F282" i="6"/>
  <c r="H276" i="6"/>
  <c r="G268" i="6"/>
  <c r="G263" i="6"/>
  <c r="H259" i="6"/>
  <c r="F255" i="6"/>
  <c r="F250" i="6"/>
  <c r="H246" i="6"/>
  <c r="F243" i="6"/>
  <c r="F239" i="6"/>
  <c r="H232" i="6"/>
  <c r="H228" i="6"/>
  <c r="F225" i="6"/>
  <c r="H214" i="6"/>
  <c r="F211" i="6"/>
  <c r="F207" i="6"/>
  <c r="F198" i="6"/>
  <c r="H195" i="6"/>
  <c r="F190" i="6"/>
  <c r="H187" i="6"/>
  <c r="F182" i="6"/>
  <c r="H179" i="6"/>
  <c r="F174" i="6"/>
  <c r="H171" i="6"/>
  <c r="F166" i="6"/>
  <c r="H163" i="6"/>
  <c r="F158" i="6"/>
  <c r="H155" i="6"/>
  <c r="F150" i="6"/>
  <c r="H147" i="6"/>
  <c r="F142" i="6"/>
  <c r="H139" i="6"/>
  <c r="F134" i="6"/>
  <c r="H131" i="6"/>
  <c r="F126" i="6"/>
  <c r="H123" i="6"/>
  <c r="F118" i="6"/>
  <c r="F387" i="6"/>
  <c r="H381" i="6"/>
  <c r="H376" i="6"/>
  <c r="G366" i="6"/>
  <c r="G361" i="6"/>
  <c r="F357" i="6"/>
  <c r="H351" i="6"/>
  <c r="H346" i="6"/>
  <c r="G336" i="6"/>
  <c r="G331" i="6"/>
  <c r="F327" i="6"/>
  <c r="F321" i="6"/>
  <c r="H316" i="6"/>
  <c r="G306" i="6"/>
  <c r="F291" i="6"/>
  <c r="G276" i="6"/>
  <c r="H272" i="6"/>
  <c r="F268" i="6"/>
  <c r="F263" i="6"/>
  <c r="G259" i="6"/>
  <c r="G246" i="6"/>
  <c r="G232" i="6"/>
  <c r="G228" i="6"/>
  <c r="G214" i="6"/>
  <c r="G195" i="6"/>
  <c r="G187" i="6"/>
  <c r="G179" i="6"/>
  <c r="G171" i="6"/>
  <c r="G163" i="6"/>
  <c r="G155" i="6"/>
  <c r="G147" i="6"/>
  <c r="G139" i="6"/>
  <c r="G131" i="6"/>
  <c r="G123" i="6"/>
  <c r="G115" i="6"/>
  <c r="G401" i="6"/>
  <c r="H396" i="6"/>
  <c r="H391" i="6"/>
  <c r="H386" i="6"/>
  <c r="G381" i="6"/>
  <c r="G376" i="6"/>
  <c r="F366" i="6"/>
  <c r="F361" i="6"/>
  <c r="G351" i="6"/>
  <c r="G346" i="6"/>
  <c r="F336" i="6"/>
  <c r="F331" i="6"/>
  <c r="F306" i="6"/>
  <c r="F301" i="6"/>
  <c r="H286" i="6"/>
  <c r="F276" i="6"/>
  <c r="G272" i="6"/>
  <c r="F259" i="6"/>
  <c r="F246" i="6"/>
  <c r="H235" i="6"/>
  <c r="F232" i="6"/>
  <c r="F228" i="6"/>
  <c r="H221" i="6"/>
  <c r="H217" i="6"/>
  <c r="F214" i="6"/>
  <c r="H200" i="6"/>
  <c r="F195" i="6"/>
  <c r="H192" i="6"/>
  <c r="F187" i="6"/>
  <c r="H184" i="6"/>
  <c r="F179" i="6"/>
  <c r="H176" i="6"/>
  <c r="F171" i="6"/>
  <c r="H168" i="6"/>
  <c r="F163" i="6"/>
  <c r="H160" i="6"/>
  <c r="F155" i="6"/>
  <c r="H152" i="6"/>
  <c r="F147" i="6"/>
  <c r="H144" i="6"/>
  <c r="F139" i="6"/>
  <c r="H136" i="6"/>
  <c r="F131" i="6"/>
  <c r="H128" i="6"/>
  <c r="F123" i="6"/>
  <c r="H120" i="6"/>
  <c r="F115" i="6"/>
  <c r="H390" i="6"/>
  <c r="H360" i="6"/>
  <c r="G345" i="6"/>
  <c r="H335" i="6"/>
  <c r="H330" i="6"/>
  <c r="G320" i="6"/>
  <c r="G315" i="6"/>
  <c r="F305" i="6"/>
  <c r="H300" i="6"/>
  <c r="H294" i="6"/>
  <c r="G290" i="6"/>
  <c r="G285" i="6"/>
  <c r="H275" i="6"/>
  <c r="F271" i="6"/>
  <c r="F266" i="6"/>
  <c r="G262" i="6"/>
  <c r="H253" i="6"/>
  <c r="F249" i="6"/>
  <c r="H245" i="6"/>
  <c r="H241" i="6"/>
  <c r="F238" i="6"/>
  <c r="H227" i="6"/>
  <c r="F224" i="6"/>
  <c r="F220" i="6"/>
  <c r="H213" i="6"/>
  <c r="H209" i="6"/>
  <c r="F206" i="6"/>
  <c r="F197" i="6"/>
  <c r="H194" i="6"/>
  <c r="F189" i="6"/>
  <c r="H186" i="6"/>
  <c r="F181" i="6"/>
  <c r="H178" i="6"/>
  <c r="F173" i="6"/>
  <c r="H170" i="6"/>
  <c r="F165" i="6"/>
  <c r="H162" i="6"/>
  <c r="F157" i="6"/>
  <c r="H154" i="6"/>
  <c r="F149" i="6"/>
  <c r="F401" i="6"/>
  <c r="F381" i="6"/>
  <c r="F368" i="6"/>
  <c r="H354" i="6"/>
  <c r="G334" i="6"/>
  <c r="G314" i="6"/>
  <c r="F294" i="6"/>
  <c r="G281" i="6"/>
  <c r="F275" i="6"/>
  <c r="H269" i="6"/>
  <c r="F241" i="6"/>
  <c r="H236" i="6"/>
  <c r="F227" i="6"/>
  <c r="H222" i="6"/>
  <c r="G217" i="6"/>
  <c r="H212" i="6"/>
  <c r="H208" i="6"/>
  <c r="H203" i="6"/>
  <c r="G400" i="6"/>
  <c r="H394" i="6"/>
  <c r="H380" i="6"/>
  <c r="G354" i="6"/>
  <c r="F334" i="6"/>
  <c r="F314" i="6"/>
  <c r="H308" i="6"/>
  <c r="H280" i="6"/>
  <c r="G236" i="6"/>
  <c r="F231" i="6"/>
  <c r="G222" i="6"/>
  <c r="F217" i="6"/>
  <c r="G212" i="6"/>
  <c r="G208" i="6"/>
  <c r="G203" i="6"/>
  <c r="G199" i="6"/>
  <c r="F192" i="6"/>
  <c r="G185" i="6"/>
  <c r="H181" i="6"/>
  <c r="G167" i="6"/>
  <c r="F160" i="6"/>
  <c r="G153" i="6"/>
  <c r="H149" i="6"/>
  <c r="F146" i="6"/>
  <c r="F136" i="6"/>
  <c r="G108" i="6"/>
  <c r="G100" i="6"/>
  <c r="G92" i="6"/>
  <c r="G84" i="6"/>
  <c r="G76" i="6"/>
  <c r="G68" i="6"/>
  <c r="G60" i="6"/>
  <c r="G52" i="6"/>
  <c r="G44" i="6"/>
  <c r="G36" i="6"/>
  <c r="G28" i="6"/>
  <c r="G20" i="6"/>
  <c r="G12" i="6"/>
  <c r="G4" i="6"/>
  <c r="H177" i="6"/>
  <c r="H122" i="6"/>
  <c r="F116" i="6"/>
  <c r="F105" i="6"/>
  <c r="H102" i="6"/>
  <c r="F89" i="6"/>
  <c r="F73" i="6"/>
  <c r="H54" i="6"/>
  <c r="G244" i="6"/>
  <c r="F400" i="6"/>
  <c r="G394" i="6"/>
  <c r="H373" i="6"/>
  <c r="F354" i="6"/>
  <c r="H347" i="6"/>
  <c r="H320" i="6"/>
  <c r="F313" i="6"/>
  <c r="H287" i="6"/>
  <c r="H262" i="6"/>
  <c r="F236" i="6"/>
  <c r="F222" i="6"/>
  <c r="F212" i="6"/>
  <c r="F208" i="6"/>
  <c r="F203" i="6"/>
  <c r="F199" i="6"/>
  <c r="H188" i="6"/>
  <c r="F185" i="6"/>
  <c r="G181" i="6"/>
  <c r="H174" i="6"/>
  <c r="F167" i="6"/>
  <c r="H156" i="6"/>
  <c r="F153" i="6"/>
  <c r="G149" i="6"/>
  <c r="H126" i="6"/>
  <c r="H116" i="6"/>
  <c r="H113" i="6"/>
  <c r="F108" i="6"/>
  <c r="H105" i="6"/>
  <c r="F100" i="6"/>
  <c r="H97" i="6"/>
  <c r="F92" i="6"/>
  <c r="H89" i="6"/>
  <c r="F84" i="6"/>
  <c r="H81" i="6"/>
  <c r="F76" i="6"/>
  <c r="H73" i="6"/>
  <c r="F68" i="6"/>
  <c r="H65" i="6"/>
  <c r="F60" i="6"/>
  <c r="H57" i="6"/>
  <c r="F52" i="6"/>
  <c r="H49" i="6"/>
  <c r="F44" i="6"/>
  <c r="H41" i="6"/>
  <c r="F36" i="6"/>
  <c r="H33" i="6"/>
  <c r="F28" i="6"/>
  <c r="H25" i="6"/>
  <c r="F20" i="6"/>
  <c r="H17" i="6"/>
  <c r="F12" i="6"/>
  <c r="H9" i="6"/>
  <c r="F4" i="6"/>
  <c r="H110" i="6"/>
  <c r="F97" i="6"/>
  <c r="H94" i="6"/>
  <c r="H86" i="6"/>
  <c r="F81" i="6"/>
  <c r="F49" i="6"/>
  <c r="F33" i="6"/>
  <c r="F25" i="6"/>
  <c r="H14" i="6"/>
  <c r="H6" i="6"/>
  <c r="G392" i="6"/>
  <c r="G379" i="6"/>
  <c r="F339" i="6"/>
  <c r="F325" i="6"/>
  <c r="G319" i="6"/>
  <c r="G293" i="6"/>
  <c r="F279" i="6"/>
  <c r="F256" i="6"/>
  <c r="G240" i="6"/>
  <c r="G230" i="6"/>
  <c r="H220" i="6"/>
  <c r="G177" i="6"/>
  <c r="F152" i="6"/>
  <c r="H145" i="6"/>
  <c r="G132" i="6"/>
  <c r="H125" i="6"/>
  <c r="F119" i="6"/>
  <c r="F394" i="6"/>
  <c r="H387" i="6"/>
  <c r="G373" i="6"/>
  <c r="G360" i="6"/>
  <c r="H339" i="6"/>
  <c r="H327" i="6"/>
  <c r="F320" i="6"/>
  <c r="G287" i="6"/>
  <c r="H279" i="6"/>
  <c r="F274" i="6"/>
  <c r="H268" i="6"/>
  <c r="F262" i="6"/>
  <c r="H256" i="6"/>
  <c r="H251" i="6"/>
  <c r="G245" i="6"/>
  <c r="G188" i="6"/>
  <c r="G174" i="6"/>
  <c r="G170" i="6"/>
  <c r="G156" i="6"/>
  <c r="H129" i="6"/>
  <c r="G126" i="6"/>
  <c r="H119" i="6"/>
  <c r="G116" i="6"/>
  <c r="G113" i="6"/>
  <c r="G105" i="6"/>
  <c r="G97" i="6"/>
  <c r="G89" i="6"/>
  <c r="G81" i="6"/>
  <c r="G73" i="6"/>
  <c r="G65" i="6"/>
  <c r="G57" i="6"/>
  <c r="G49" i="6"/>
  <c r="G41" i="6"/>
  <c r="G33" i="6"/>
  <c r="G25" i="6"/>
  <c r="G17" i="6"/>
  <c r="G9" i="6"/>
  <c r="G184" i="6"/>
  <c r="F113" i="6"/>
  <c r="H78" i="6"/>
  <c r="H70" i="6"/>
  <c r="F65" i="6"/>
  <c r="H62" i="6"/>
  <c r="F57" i="6"/>
  <c r="H46" i="6"/>
  <c r="F41" i="6"/>
  <c r="H38" i="6"/>
  <c r="H22" i="6"/>
  <c r="F17" i="6"/>
  <c r="F9" i="6"/>
  <c r="H399" i="6"/>
  <c r="F385" i="6"/>
  <c r="H358" i="6"/>
  <c r="F273" i="6"/>
  <c r="H249" i="6"/>
  <c r="F235" i="6"/>
  <c r="G216" i="6"/>
  <c r="H206" i="6"/>
  <c r="G191" i="6"/>
  <c r="F184" i="6"/>
  <c r="H173" i="6"/>
  <c r="G142" i="6"/>
  <c r="H135" i="6"/>
  <c r="F129" i="6"/>
  <c r="G122" i="6"/>
  <c r="G110" i="6"/>
  <c r="H392" i="6"/>
  <c r="G386" i="6"/>
  <c r="H379" i="6"/>
  <c r="F373" i="6"/>
  <c r="F346" i="6"/>
  <c r="G339" i="6"/>
  <c r="H326" i="6"/>
  <c r="H319" i="6"/>
  <c r="F299" i="6"/>
  <c r="H293" i="6"/>
  <c r="G279" i="6"/>
  <c r="G273" i="6"/>
  <c r="G256" i="6"/>
  <c r="H244" i="6"/>
  <c r="H240" i="6"/>
  <c r="G235" i="6"/>
  <c r="H230" i="6"/>
  <c r="G221" i="6"/>
  <c r="H216" i="6"/>
  <c r="H191" i="6"/>
  <c r="F188" i="6"/>
  <c r="F170" i="6"/>
  <c r="H159" i="6"/>
  <c r="F156" i="6"/>
  <c r="G152" i="6"/>
  <c r="H142" i="6"/>
  <c r="H132" i="6"/>
  <c r="G129" i="6"/>
  <c r="G119" i="6"/>
  <c r="H30" i="6"/>
  <c r="G5" i="6"/>
  <c r="G19" i="6"/>
  <c r="G23" i="6"/>
  <c r="G37" i="6"/>
  <c r="G51" i="6"/>
  <c r="G55" i="6"/>
  <c r="G69" i="6"/>
  <c r="G83" i="6"/>
  <c r="G87" i="6"/>
  <c r="G101" i="6"/>
  <c r="J108" i="6"/>
  <c r="G112" i="6"/>
  <c r="H121" i="6"/>
  <c r="J126" i="6"/>
  <c r="J130" i="6"/>
  <c r="G135" i="6"/>
  <c r="F145" i="6"/>
  <c r="G165" i="6"/>
  <c r="H180" i="6"/>
  <c r="J190" i="6"/>
  <c r="H196" i="6"/>
  <c r="G201" i="6"/>
  <c r="H238" i="6"/>
  <c r="G255" i="6"/>
  <c r="G265" i="6"/>
  <c r="G275" i="6"/>
  <c r="J283" i="6"/>
  <c r="F295" i="6"/>
  <c r="G317" i="6"/>
  <c r="F328" i="6"/>
  <c r="H338" i="6"/>
  <c r="G349" i="6"/>
  <c r="F358" i="6"/>
  <c r="J369" i="6"/>
  <c r="H382" i="6"/>
  <c r="F391" i="6"/>
  <c r="J398" i="6"/>
  <c r="J390" i="6"/>
  <c r="J382" i="6"/>
  <c r="J374" i="6"/>
  <c r="J366" i="6"/>
  <c r="J358" i="6"/>
  <c r="J350" i="6"/>
  <c r="J342" i="6"/>
  <c r="J334" i="6"/>
  <c r="J326" i="6"/>
  <c r="J318" i="6"/>
  <c r="J310" i="6"/>
  <c r="J302" i="6"/>
  <c r="J294" i="6"/>
  <c r="J286" i="6"/>
  <c r="J278" i="6"/>
  <c r="J395" i="6"/>
  <c r="J392" i="6"/>
  <c r="J389" i="6"/>
  <c r="J386" i="6"/>
  <c r="J383" i="6"/>
  <c r="J380" i="6"/>
  <c r="J377" i="6"/>
  <c r="J331" i="6"/>
  <c r="J328" i="6"/>
  <c r="J325" i="6"/>
  <c r="J322" i="6"/>
  <c r="J319" i="6"/>
  <c r="J316" i="6"/>
  <c r="J313" i="6"/>
  <c r="J271" i="6"/>
  <c r="J263" i="6"/>
  <c r="J255" i="6"/>
  <c r="J247" i="6"/>
  <c r="J378" i="6"/>
  <c r="J355" i="6"/>
  <c r="J348" i="6"/>
  <c r="J299" i="6"/>
  <c r="J292" i="6"/>
  <c r="J270" i="6"/>
  <c r="J260" i="6"/>
  <c r="J239" i="6"/>
  <c r="J231" i="6"/>
  <c r="J223" i="6"/>
  <c r="J215" i="6"/>
  <c r="J207" i="6"/>
  <c r="J400" i="6"/>
  <c r="J393" i="6"/>
  <c r="J370" i="6"/>
  <c r="J344" i="6"/>
  <c r="J340" i="6"/>
  <c r="J314" i="6"/>
  <c r="J291" i="6"/>
  <c r="J284" i="6"/>
  <c r="J273" i="6"/>
  <c r="J385" i="6"/>
  <c r="J359" i="6"/>
  <c r="J336" i="6"/>
  <c r="J329" i="6"/>
  <c r="J306" i="6"/>
  <c r="J280" i="6"/>
  <c r="J276" i="6"/>
  <c r="J244" i="6"/>
  <c r="J236" i="6"/>
  <c r="J228" i="6"/>
  <c r="J220" i="6"/>
  <c r="J212" i="6"/>
  <c r="J204" i="6"/>
  <c r="J381" i="6"/>
  <c r="J351" i="6"/>
  <c r="J321" i="6"/>
  <c r="J295" i="6"/>
  <c r="J250" i="6"/>
  <c r="J396" i="6"/>
  <c r="J391" i="6"/>
  <c r="J361" i="6"/>
  <c r="J235" i="6"/>
  <c r="J221" i="6"/>
  <c r="J217" i="6"/>
  <c r="J200" i="6"/>
  <c r="J192" i="6"/>
  <c r="J184" i="6"/>
  <c r="J176" i="6"/>
  <c r="J168" i="6"/>
  <c r="J160" i="6"/>
  <c r="J152" i="6"/>
  <c r="J144" i="6"/>
  <c r="J136" i="6"/>
  <c r="J128" i="6"/>
  <c r="J120" i="6"/>
  <c r="J401" i="6"/>
  <c r="J301" i="6"/>
  <c r="J296" i="6"/>
  <c r="J203" i="6"/>
  <c r="J371" i="6"/>
  <c r="J341" i="6"/>
  <c r="J311" i="6"/>
  <c r="J281" i="6"/>
  <c r="J254" i="6"/>
  <c r="J249" i="6"/>
  <c r="J242" i="6"/>
  <c r="J238" i="6"/>
  <c r="J224" i="6"/>
  <c r="J210" i="6"/>
  <c r="J206" i="6"/>
  <c r="J197" i="6"/>
  <c r="J189" i="6"/>
  <c r="J181" i="6"/>
  <c r="J173" i="6"/>
  <c r="J165" i="6"/>
  <c r="J157" i="6"/>
  <c r="J149" i="6"/>
  <c r="J141" i="6"/>
  <c r="J133" i="6"/>
  <c r="J125" i="6"/>
  <c r="J117" i="6"/>
  <c r="J384" i="6"/>
  <c r="J379" i="6"/>
  <c r="J354" i="6"/>
  <c r="J349" i="6"/>
  <c r="J324" i="6"/>
  <c r="J234" i="6"/>
  <c r="J230" i="6"/>
  <c r="J216" i="6"/>
  <c r="J199" i="6"/>
  <c r="J191" i="6"/>
  <c r="J183" i="6"/>
  <c r="J175" i="6"/>
  <c r="J167" i="6"/>
  <c r="J159" i="6"/>
  <c r="J151" i="6"/>
  <c r="J373" i="6"/>
  <c r="J347" i="6"/>
  <c r="J320" i="6"/>
  <c r="J287" i="6"/>
  <c r="J262" i="6"/>
  <c r="J387" i="6"/>
  <c r="J360" i="6"/>
  <c r="J327" i="6"/>
  <c r="J300" i="6"/>
  <c r="J268" i="6"/>
  <c r="J256" i="6"/>
  <c r="J251" i="6"/>
  <c r="J245" i="6"/>
  <c r="J170" i="6"/>
  <c r="J139" i="6"/>
  <c r="J129" i="6"/>
  <c r="J119" i="6"/>
  <c r="J35" i="6"/>
  <c r="J11" i="6"/>
  <c r="J352" i="6"/>
  <c r="J367" i="6"/>
  <c r="J339" i="6"/>
  <c r="J293" i="6"/>
  <c r="J279" i="6"/>
  <c r="J274" i="6"/>
  <c r="J240" i="6"/>
  <c r="J226" i="6"/>
  <c r="J195" i="6"/>
  <c r="J177" i="6"/>
  <c r="J163" i="6"/>
  <c r="J142" i="6"/>
  <c r="J132" i="6"/>
  <c r="J122" i="6"/>
  <c r="J110" i="6"/>
  <c r="J102" i="6"/>
  <c r="J94" i="6"/>
  <c r="J86" i="6"/>
  <c r="J78" i="6"/>
  <c r="J70" i="6"/>
  <c r="J62" i="6"/>
  <c r="J54" i="6"/>
  <c r="J46" i="6"/>
  <c r="J38" i="6"/>
  <c r="J30" i="6"/>
  <c r="J22" i="6"/>
  <c r="J14" i="6"/>
  <c r="J6" i="6"/>
  <c r="J180" i="6"/>
  <c r="J75" i="6"/>
  <c r="J67" i="6"/>
  <c r="J59" i="6"/>
  <c r="J43" i="6"/>
  <c r="J19" i="6"/>
  <c r="J365" i="6"/>
  <c r="J305" i="6"/>
  <c r="J162" i="6"/>
  <c r="J399" i="6"/>
  <c r="J346" i="6"/>
  <c r="J333" i="6"/>
  <c r="J307" i="6"/>
  <c r="J202" i="6"/>
  <c r="J145" i="6"/>
  <c r="J135" i="6"/>
  <c r="J99" i="6"/>
  <c r="J91" i="6"/>
  <c r="J51" i="6"/>
  <c r="J27" i="6"/>
  <c r="J3" i="6"/>
  <c r="J332" i="6"/>
  <c r="J261" i="6"/>
  <c r="J194" i="6"/>
  <c r="J353" i="6"/>
  <c r="J312" i="6"/>
  <c r="J285" i="6"/>
  <c r="J267" i="6"/>
  <c r="J225" i="6"/>
  <c r="J211" i="6"/>
  <c r="J198" i="6"/>
  <c r="J166" i="6"/>
  <c r="J148" i="6"/>
  <c r="J138" i="6"/>
  <c r="J107" i="6"/>
  <c r="J83" i="6"/>
  <c r="J8" i="6"/>
  <c r="J12" i="6"/>
  <c r="J26" i="6"/>
  <c r="J40" i="6"/>
  <c r="J44" i="6"/>
  <c r="F48" i="6"/>
  <c r="H51" i="6"/>
  <c r="H55" i="6"/>
  <c r="J58" i="6"/>
  <c r="F62" i="6"/>
  <c r="F66" i="6"/>
  <c r="H69" i="6"/>
  <c r="J72" i="6"/>
  <c r="J76" i="6"/>
  <c r="F80" i="6"/>
  <c r="H83" i="6"/>
  <c r="H87" i="6"/>
  <c r="J90" i="6"/>
  <c r="F94" i="6"/>
  <c r="F98" i="6"/>
  <c r="H101" i="6"/>
  <c r="J104" i="6"/>
  <c r="H112" i="6"/>
  <c r="F117" i="6"/>
  <c r="G136" i="6"/>
  <c r="J140" i="6"/>
  <c r="G145" i="6"/>
  <c r="J150" i="6"/>
  <c r="F161" i="6"/>
  <c r="H165" i="6"/>
  <c r="F186" i="6"/>
  <c r="H201" i="6"/>
  <c r="F209" i="6"/>
  <c r="F216" i="6"/>
  <c r="G224" i="6"/>
  <c r="J232" i="6"/>
  <c r="F247" i="6"/>
  <c r="H255" i="6"/>
  <c r="H265" i="6"/>
  <c r="H296" i="6"/>
  <c r="G305" i="6"/>
  <c r="H317" i="6"/>
  <c r="G328" i="6"/>
  <c r="H349" i="6"/>
  <c r="G358" i="6"/>
  <c r="F370" i="6"/>
  <c r="G391" i="6"/>
  <c r="J121" i="6"/>
  <c r="J155" i="6"/>
  <c r="G161" i="6"/>
  <c r="J171" i="6"/>
  <c r="F176" i="6"/>
  <c r="G186" i="6"/>
  <c r="F191" i="6"/>
  <c r="J196" i="6"/>
  <c r="G209" i="6"/>
  <c r="H224" i="6"/>
  <c r="G248" i="6"/>
  <c r="J257" i="6"/>
  <c r="J275" i="6"/>
  <c r="F285" i="6"/>
  <c r="F297" i="6"/>
  <c r="J308" i="6"/>
  <c r="H328" i="6"/>
  <c r="J338" i="6"/>
  <c r="G370" i="6"/>
  <c r="F383" i="6"/>
  <c r="J105" i="6"/>
  <c r="J112" i="6"/>
  <c r="J131" i="6"/>
  <c r="J156" i="6"/>
  <c r="H161" i="6"/>
  <c r="G166" i="6"/>
  <c r="G176" i="6"/>
  <c r="G182" i="6"/>
  <c r="G192" i="6"/>
  <c r="J201" i="6"/>
  <c r="J218" i="6"/>
  <c r="F233" i="6"/>
  <c r="F240" i="6"/>
  <c r="H248" i="6"/>
  <c r="F258" i="6"/>
  <c r="J265" i="6"/>
  <c r="H285" i="6"/>
  <c r="G297" i="6"/>
  <c r="J317" i="6"/>
  <c r="F329" i="6"/>
  <c r="H350" i="6"/>
  <c r="F362" i="6"/>
  <c r="F371" i="6"/>
  <c r="G383" i="6"/>
  <c r="F392" i="6"/>
  <c r="I100" i="6" l="1"/>
  <c r="K100" i="6" s="1"/>
  <c r="I267" i="6"/>
  <c r="K267" i="6" s="1"/>
  <c r="I305" i="6"/>
  <c r="K305" i="6" s="1"/>
  <c r="I121" i="6"/>
  <c r="K121" i="6" s="1"/>
  <c r="I276" i="6"/>
  <c r="K276" i="6" s="1"/>
  <c r="I36" i="6"/>
  <c r="K36" i="6" s="1"/>
  <c r="I372" i="6"/>
  <c r="K372" i="6" s="1"/>
  <c r="I161" i="6"/>
  <c r="K161" i="6" s="1"/>
  <c r="I106" i="6"/>
  <c r="K106" i="6" s="1"/>
  <c r="I401" i="6"/>
  <c r="K401" i="6" s="1"/>
  <c r="I368" i="6"/>
  <c r="K368" i="6" s="1"/>
  <c r="I328" i="6"/>
  <c r="K328" i="6" s="1"/>
  <c r="I303" i="6"/>
  <c r="K303" i="6" s="1"/>
  <c r="I239" i="6"/>
  <c r="K239" i="6" s="1"/>
  <c r="I217" i="6"/>
  <c r="K217" i="6" s="1"/>
  <c r="I308" i="6"/>
  <c r="K308" i="6" s="1"/>
  <c r="I89" i="6"/>
  <c r="K89" i="6" s="1"/>
  <c r="I360" i="6"/>
  <c r="K360" i="6" s="1"/>
  <c r="I107" i="6"/>
  <c r="K107" i="6" s="1"/>
  <c r="I122" i="6"/>
  <c r="K122" i="6" s="1"/>
  <c r="I285" i="6"/>
  <c r="K285" i="6" s="1"/>
  <c r="I51" i="6"/>
  <c r="K51" i="6" s="1"/>
  <c r="I153" i="6"/>
  <c r="K153" i="6" s="1"/>
  <c r="I332" i="6"/>
  <c r="K332" i="6" s="1"/>
  <c r="I192" i="6"/>
  <c r="K192" i="6" s="1"/>
  <c r="I364" i="6"/>
  <c r="K364" i="6" s="1"/>
  <c r="I362" i="6"/>
  <c r="K362" i="6" s="1"/>
  <c r="I37" i="6"/>
  <c r="K37" i="6" s="1"/>
  <c r="I340" i="6"/>
  <c r="K340" i="6" s="1"/>
  <c r="I29" i="6"/>
  <c r="K29" i="6" s="1"/>
  <c r="I268" i="6"/>
  <c r="K268" i="6" s="1"/>
  <c r="I74" i="6"/>
  <c r="K74" i="6" s="1"/>
  <c r="I242" i="6"/>
  <c r="K242" i="6" s="1"/>
  <c r="I32" i="6"/>
  <c r="K32" i="6" s="1"/>
  <c r="I253" i="6"/>
  <c r="K253" i="6" s="1"/>
  <c r="I20" i="6"/>
  <c r="K20" i="6" s="1"/>
  <c r="I87" i="6"/>
  <c r="K87" i="6" s="1"/>
  <c r="I38" i="6"/>
  <c r="K38" i="6" s="1"/>
  <c r="I300" i="6"/>
  <c r="K300" i="6" s="1"/>
  <c r="I396" i="6"/>
  <c r="K396" i="6" s="1"/>
  <c r="I215" i="6"/>
  <c r="K215" i="6" s="1"/>
  <c r="I325" i="6"/>
  <c r="K325" i="6" s="1"/>
  <c r="I73" i="6"/>
  <c r="K73" i="6" s="1"/>
  <c r="I117" i="6"/>
  <c r="K117" i="6" s="1"/>
  <c r="I330" i="6"/>
  <c r="K330" i="6" s="1"/>
  <c r="I145" i="6"/>
  <c r="K145" i="6" s="1"/>
  <c r="I120" i="6"/>
  <c r="K120" i="6" s="1"/>
  <c r="I277" i="6"/>
  <c r="K277" i="6" s="1"/>
  <c r="I321" i="6"/>
  <c r="K321" i="6" s="1"/>
  <c r="I278" i="6"/>
  <c r="K278" i="6" s="1"/>
  <c r="I148" i="6"/>
  <c r="K148" i="6" s="1"/>
  <c r="I116" i="6"/>
  <c r="K116" i="6" s="1"/>
  <c r="I377" i="6"/>
  <c r="K377" i="6" s="1"/>
  <c r="I118" i="6"/>
  <c r="K118" i="6" s="1"/>
  <c r="I246" i="6"/>
  <c r="K246" i="6" s="1"/>
  <c r="I311" i="6"/>
  <c r="K311" i="6" s="1"/>
  <c r="I166" i="6"/>
  <c r="K166" i="6" s="1"/>
  <c r="I126" i="6"/>
  <c r="K126" i="6" s="1"/>
  <c r="I385" i="6"/>
  <c r="K385" i="6" s="1"/>
  <c r="I56" i="6"/>
  <c r="K56" i="6" s="1"/>
  <c r="I19" i="6"/>
  <c r="K19" i="6" s="1"/>
  <c r="I53" i="6"/>
  <c r="K53" i="6" s="1"/>
  <c r="I14" i="6"/>
  <c r="K14" i="6" s="1"/>
  <c r="I314" i="6"/>
  <c r="K314" i="6" s="1"/>
  <c r="I119" i="6"/>
  <c r="K119" i="6" s="1"/>
  <c r="I324" i="6"/>
  <c r="K324" i="6" s="1"/>
  <c r="I237" i="6"/>
  <c r="K237" i="6" s="1"/>
  <c r="I18" i="6"/>
  <c r="K18" i="6" s="1"/>
  <c r="I83" i="6"/>
  <c r="K83" i="6" s="1"/>
  <c r="I322" i="6"/>
  <c r="K322" i="6" s="1"/>
  <c r="I208" i="6"/>
  <c r="K208" i="6" s="1"/>
  <c r="I50" i="6"/>
  <c r="K50" i="6" s="1"/>
  <c r="I158" i="6"/>
  <c r="K158" i="6" s="1"/>
  <c r="I101" i="6"/>
  <c r="K101" i="6" s="1"/>
  <c r="I327" i="6"/>
  <c r="K327" i="6" s="1"/>
  <c r="I223" i="6"/>
  <c r="K223" i="6" s="1"/>
  <c r="I45" i="6"/>
  <c r="K45" i="6" s="1"/>
  <c r="I26" i="6"/>
  <c r="K26" i="6" s="1"/>
  <c r="I112" i="6"/>
  <c r="K112" i="6" s="1"/>
  <c r="I102" i="6"/>
  <c r="K102" i="6" s="1"/>
  <c r="I376" i="6"/>
  <c r="K376" i="6" s="1"/>
  <c r="I231" i="6"/>
  <c r="K231" i="6" s="1"/>
  <c r="I383" i="6"/>
  <c r="K383" i="6" s="1"/>
  <c r="I402" i="6"/>
  <c r="K402" i="6" s="1"/>
  <c r="I109" i="6"/>
  <c r="K109" i="6" s="1"/>
  <c r="I40" i="6"/>
  <c r="K40" i="6" s="1"/>
  <c r="I317" i="6"/>
  <c r="K317" i="6" s="1"/>
  <c r="I110" i="6"/>
  <c r="K110" i="6" s="1"/>
  <c r="I381" i="6"/>
  <c r="K381" i="6" s="1"/>
  <c r="I270" i="6"/>
  <c r="K270" i="6" s="1"/>
  <c r="I386" i="6"/>
  <c r="K386" i="6" s="1"/>
  <c r="I232" i="6"/>
  <c r="K232" i="6" s="1"/>
  <c r="I125" i="6"/>
  <c r="K125" i="6" s="1"/>
  <c r="I266" i="6"/>
  <c r="K266" i="6" s="1"/>
  <c r="I155" i="6"/>
  <c r="K155" i="6" s="1"/>
  <c r="I128" i="6"/>
  <c r="K128" i="6" s="1"/>
  <c r="I180" i="6"/>
  <c r="K180" i="6" s="1"/>
  <c r="I211" i="6"/>
  <c r="K211" i="6" s="1"/>
  <c r="I184" i="6"/>
  <c r="K184" i="6" s="1"/>
  <c r="I295" i="6"/>
  <c r="K295" i="6" s="1"/>
  <c r="I350" i="6"/>
  <c r="K350" i="6" s="1"/>
  <c r="I156" i="6"/>
  <c r="K156" i="6" s="1"/>
  <c r="I373" i="6"/>
  <c r="K373" i="6" s="1"/>
  <c r="I22" i="6"/>
  <c r="K22" i="6" s="1"/>
  <c r="I365" i="6"/>
  <c r="K365" i="6" s="1"/>
  <c r="I391" i="6"/>
  <c r="K391" i="6" s="1"/>
  <c r="I44" i="6"/>
  <c r="K44" i="6" s="1"/>
  <c r="I349" i="6"/>
  <c r="K349" i="6" s="1"/>
  <c r="I159" i="6"/>
  <c r="K159" i="6" s="1"/>
  <c r="I135" i="6"/>
  <c r="K135" i="6" s="1"/>
  <c r="I203" i="6"/>
  <c r="K203" i="6" s="1"/>
  <c r="I299" i="6"/>
  <c r="K299" i="6" s="1"/>
  <c r="I389" i="6"/>
  <c r="K389" i="6" s="1"/>
  <c r="I244" i="6"/>
  <c r="K244" i="6" s="1"/>
  <c r="I114" i="6"/>
  <c r="K114" i="6" s="1"/>
  <c r="I81" i="6"/>
  <c r="K81" i="6" s="1"/>
  <c r="I313" i="6"/>
  <c r="K313" i="6" s="1"/>
  <c r="I379" i="6"/>
  <c r="K379" i="6" s="1"/>
  <c r="I48" i="6"/>
  <c r="K48" i="6" s="1"/>
  <c r="I171" i="6"/>
  <c r="K171" i="6" s="1"/>
  <c r="I292" i="6"/>
  <c r="K292" i="6" s="1"/>
  <c r="I229" i="6"/>
  <c r="K229" i="6" s="1"/>
  <c r="I27" i="6"/>
  <c r="K27" i="6" s="1"/>
  <c r="I359" i="6"/>
  <c r="K359" i="6" s="1"/>
  <c r="I23" i="6"/>
  <c r="K23" i="6" s="1"/>
  <c r="I200" i="6"/>
  <c r="K200" i="6" s="1"/>
  <c r="I319" i="6"/>
  <c r="K319" i="6" s="1"/>
  <c r="I342" i="6"/>
  <c r="K342" i="6" s="1"/>
  <c r="I30" i="6"/>
  <c r="K30" i="6" s="1"/>
  <c r="I344" i="6"/>
  <c r="K344" i="6" s="1"/>
  <c r="I204" i="6"/>
  <c r="K204" i="6" s="1"/>
  <c r="I96" i="6"/>
  <c r="K96" i="6" s="1"/>
  <c r="I60" i="6"/>
  <c r="K60" i="6" s="1"/>
  <c r="I323" i="6"/>
  <c r="K323" i="6" s="1"/>
  <c r="I150" i="6"/>
  <c r="K150" i="6" s="1"/>
  <c r="I163" i="6"/>
  <c r="K163" i="6" s="1"/>
  <c r="I9" i="6"/>
  <c r="K9" i="6" s="1"/>
  <c r="I296" i="6"/>
  <c r="K296" i="6" s="1"/>
  <c r="I228" i="6"/>
  <c r="K228" i="6" s="1"/>
  <c r="I348" i="6"/>
  <c r="K348" i="6" s="1"/>
  <c r="I42" i="6"/>
  <c r="K42" i="6" s="1"/>
  <c r="I191" i="6"/>
  <c r="K191" i="6" s="1"/>
  <c r="I257" i="6"/>
  <c r="K257" i="6" s="1"/>
  <c r="I261" i="6"/>
  <c r="K261" i="6" s="1"/>
  <c r="I388" i="6"/>
  <c r="K388" i="6" s="1"/>
  <c r="I367" i="6"/>
  <c r="K367" i="6" s="1"/>
  <c r="I82" i="6"/>
  <c r="K82" i="6" s="1"/>
  <c r="I123" i="6"/>
  <c r="K123" i="6" s="1"/>
  <c r="I133" i="6"/>
  <c r="K133" i="6" s="1"/>
  <c r="I113" i="6"/>
  <c r="K113" i="6" s="1"/>
  <c r="I274" i="6"/>
  <c r="K274" i="6" s="1"/>
  <c r="I80" i="6"/>
  <c r="K80" i="6" s="1"/>
  <c r="I225" i="6"/>
  <c r="K225" i="6" s="1"/>
  <c r="I291" i="6"/>
  <c r="K291" i="6" s="1"/>
  <c r="I393" i="6"/>
  <c r="K393" i="6" s="1"/>
  <c r="I214" i="6"/>
  <c r="K214" i="6" s="1"/>
  <c r="I294" i="6"/>
  <c r="K294" i="6" s="1"/>
  <c r="I286" i="6"/>
  <c r="K286" i="6" s="1"/>
  <c r="I13" i="6"/>
  <c r="K13" i="6" s="1"/>
  <c r="I24" i="6"/>
  <c r="K24" i="6" s="1"/>
  <c r="I390" i="6"/>
  <c r="K390" i="6" s="1"/>
  <c r="I12" i="6"/>
  <c r="K12" i="6" s="1"/>
  <c r="I94" i="6"/>
  <c r="K94" i="6" s="1"/>
  <c r="I380" i="6"/>
  <c r="K380" i="6" s="1"/>
  <c r="I92" i="6"/>
  <c r="K92" i="6" s="1"/>
  <c r="I175" i="6"/>
  <c r="K175" i="6" s="1"/>
  <c r="I224" i="6"/>
  <c r="K224" i="6" s="1"/>
  <c r="I177" i="6"/>
  <c r="K177" i="6" s="1"/>
  <c r="I65" i="6"/>
  <c r="K65" i="6" s="1"/>
  <c r="I326" i="6"/>
  <c r="K326" i="6" s="1"/>
  <c r="I236" i="6"/>
  <c r="K236" i="6" s="1"/>
  <c r="I355" i="6"/>
  <c r="K355" i="6" s="1"/>
  <c r="I297" i="6"/>
  <c r="K297" i="6" s="1"/>
  <c r="I124" i="6"/>
  <c r="K124" i="6" s="1"/>
  <c r="I302" i="6"/>
  <c r="K302" i="6" s="1"/>
  <c r="I241" i="6"/>
  <c r="K241" i="6" s="1"/>
  <c r="I197" i="6"/>
  <c r="K197" i="6" s="1"/>
  <c r="I88" i="6"/>
  <c r="K88" i="6" s="1"/>
  <c r="I21" i="6"/>
  <c r="K21" i="6" s="1"/>
  <c r="I205" i="6"/>
  <c r="K205" i="6" s="1"/>
  <c r="I172" i="6"/>
  <c r="K172" i="6" s="1"/>
  <c r="I141" i="6"/>
  <c r="K141" i="6" s="1"/>
  <c r="I315" i="6"/>
  <c r="K315" i="6" s="1"/>
  <c r="I252" i="6"/>
  <c r="K252" i="6" s="1"/>
  <c r="I93" i="6"/>
  <c r="K93" i="6" s="1"/>
  <c r="I16" i="6"/>
  <c r="K16" i="6" s="1"/>
  <c r="I282" i="6"/>
  <c r="K282" i="6" s="1"/>
  <c r="I227" i="6"/>
  <c r="K227" i="6" s="1"/>
  <c r="I68" i="6"/>
  <c r="K68" i="6" s="1"/>
  <c r="I43" i="6"/>
  <c r="K43" i="6" s="1"/>
  <c r="I288" i="6"/>
  <c r="K288" i="6" s="1"/>
  <c r="I182" i="6"/>
  <c r="K182" i="6" s="1"/>
  <c r="I103" i="6"/>
  <c r="K103" i="6" s="1"/>
  <c r="I84" i="6"/>
  <c r="K84" i="6" s="1"/>
  <c r="I59" i="6"/>
  <c r="K59" i="6" s="1"/>
  <c r="I98" i="6"/>
  <c r="K98" i="6" s="1"/>
  <c r="I11" i="6"/>
  <c r="K11" i="6" s="1"/>
  <c r="I318" i="6"/>
  <c r="K318" i="6" s="1"/>
  <c r="I164" i="6"/>
  <c r="K164" i="6" s="1"/>
  <c r="I149" i="6"/>
  <c r="K149" i="6" s="1"/>
  <c r="I39" i="6"/>
  <c r="K39" i="6" s="1"/>
  <c r="I352" i="6"/>
  <c r="K352" i="6" s="1"/>
  <c r="I269" i="6"/>
  <c r="K269" i="6" s="1"/>
  <c r="I157" i="6"/>
  <c r="K157" i="6" s="1"/>
  <c r="I7" i="6"/>
  <c r="K7" i="6" s="1"/>
  <c r="I34" i="6"/>
  <c r="K34" i="6" s="1"/>
  <c r="I194" i="6"/>
  <c r="K194" i="6" s="1"/>
  <c r="I63" i="6"/>
  <c r="K63" i="6" s="1"/>
  <c r="I67" i="6"/>
  <c r="K67" i="6" s="1"/>
  <c r="I154" i="6"/>
  <c r="K154" i="6" s="1"/>
  <c r="I75" i="6"/>
  <c r="K75" i="6" s="1"/>
  <c r="I343" i="6"/>
  <c r="K343" i="6" s="1"/>
  <c r="I162" i="6"/>
  <c r="K162" i="6" s="1"/>
  <c r="I55" i="6"/>
  <c r="K55" i="6" s="1"/>
  <c r="I186" i="6"/>
  <c r="K186" i="6" s="1"/>
  <c r="I312" i="6"/>
  <c r="K312" i="6" s="1"/>
  <c r="I132" i="6"/>
  <c r="K132" i="6" s="1"/>
  <c r="I138" i="6"/>
  <c r="K138" i="6" s="1"/>
  <c r="I387" i="6"/>
  <c r="K387" i="6" s="1"/>
  <c r="I97" i="6"/>
  <c r="K97" i="6" s="1"/>
  <c r="I341" i="6"/>
  <c r="K341" i="6" s="1"/>
  <c r="I221" i="6"/>
  <c r="K221" i="6" s="1"/>
  <c r="I212" i="6"/>
  <c r="K212" i="6" s="1"/>
  <c r="I273" i="6"/>
  <c r="K273" i="6" s="1"/>
  <c r="I247" i="6"/>
  <c r="K247" i="6" s="1"/>
  <c r="I333" i="6"/>
  <c r="K333" i="6" s="1"/>
  <c r="I331" i="6"/>
  <c r="K331" i="6" s="1"/>
  <c r="I250" i="6"/>
  <c r="K250" i="6" s="1"/>
  <c r="I371" i="6"/>
  <c r="K371" i="6" s="1"/>
  <c r="I281" i="6"/>
  <c r="K281" i="6" s="1"/>
  <c r="I146" i="6"/>
  <c r="K146" i="6" s="1"/>
  <c r="I187" i="6"/>
  <c r="K187" i="6" s="1"/>
  <c r="I243" i="6"/>
  <c r="K243" i="6" s="1"/>
  <c r="I3" i="6"/>
  <c r="K3" i="6" s="1"/>
  <c r="I189" i="6"/>
  <c r="K189" i="6" s="1"/>
  <c r="I213" i="6"/>
  <c r="K213" i="6" s="1"/>
  <c r="I8" i="6"/>
  <c r="K8" i="6" s="1"/>
  <c r="I283" i="6"/>
  <c r="K283" i="6" s="1"/>
  <c r="I69" i="6"/>
  <c r="K69" i="6" s="1"/>
  <c r="I209" i="6"/>
  <c r="K209" i="6" s="1"/>
  <c r="I6" i="6"/>
  <c r="K6" i="6" s="1"/>
  <c r="I142" i="6"/>
  <c r="K142" i="6" s="1"/>
  <c r="I198" i="6"/>
  <c r="K198" i="6" s="1"/>
  <c r="I105" i="6"/>
  <c r="K105" i="6" s="1"/>
  <c r="I394" i="6"/>
  <c r="K394" i="6" s="1"/>
  <c r="I235" i="6"/>
  <c r="K235" i="6" s="1"/>
  <c r="I220" i="6"/>
  <c r="K220" i="6" s="1"/>
  <c r="I284" i="6"/>
  <c r="K284" i="6" s="1"/>
  <c r="I260" i="6"/>
  <c r="K260" i="6" s="1"/>
  <c r="I363" i="6"/>
  <c r="K363" i="6" s="1"/>
  <c r="I334" i="6"/>
  <c r="K334" i="6" s="1"/>
  <c r="I258" i="6"/>
  <c r="K258" i="6" s="1"/>
  <c r="I374" i="6"/>
  <c r="K374" i="6" s="1"/>
  <c r="I289" i="6"/>
  <c r="K289" i="6" s="1"/>
  <c r="I91" i="6"/>
  <c r="K91" i="6" s="1"/>
  <c r="I290" i="6"/>
  <c r="K290" i="6" s="1"/>
  <c r="I99" i="6"/>
  <c r="K99" i="6" s="1"/>
  <c r="I58" i="6"/>
  <c r="K58" i="6" s="1"/>
  <c r="I173" i="6"/>
  <c r="K173" i="6" s="1"/>
  <c r="I129" i="6"/>
  <c r="K129" i="6" s="1"/>
  <c r="I279" i="6"/>
  <c r="K279" i="6" s="1"/>
  <c r="I370" i="6"/>
  <c r="K370" i="6" s="1"/>
  <c r="I298" i="6"/>
  <c r="K298" i="6" s="1"/>
  <c r="I329" i="6"/>
  <c r="K329" i="6" s="1"/>
  <c r="I234" i="6"/>
  <c r="K234" i="6" s="1"/>
  <c r="I134" i="6"/>
  <c r="K134" i="6" s="1"/>
  <c r="I15" i="6"/>
  <c r="K15" i="6" s="1"/>
  <c r="I111" i="6"/>
  <c r="K111" i="6" s="1"/>
  <c r="I77" i="6"/>
  <c r="K77" i="6" s="1"/>
  <c r="I183" i="6"/>
  <c r="K183" i="6" s="1"/>
  <c r="I202" i="6"/>
  <c r="K202" i="6" s="1"/>
  <c r="I216" i="6"/>
  <c r="K216" i="6" s="1"/>
  <c r="I25" i="6"/>
  <c r="K25" i="6" s="1"/>
  <c r="I309" i="6"/>
  <c r="K309" i="6" s="1"/>
  <c r="I400" i="6"/>
  <c r="K400" i="6" s="1"/>
  <c r="I301" i="6"/>
  <c r="K301" i="6" s="1"/>
  <c r="I28" i="6"/>
  <c r="K28" i="6" s="1"/>
  <c r="I335" i="6"/>
  <c r="K335" i="6" s="1"/>
  <c r="I127" i="6"/>
  <c r="K127" i="6" s="1"/>
  <c r="I219" i="6"/>
  <c r="K219" i="6" s="1"/>
  <c r="I264" i="6"/>
  <c r="K264" i="6" s="1"/>
  <c r="I233" i="6"/>
  <c r="K233" i="6" s="1"/>
  <c r="I108" i="6"/>
  <c r="K108" i="6" s="1"/>
  <c r="I76" i="6"/>
  <c r="K76" i="6" s="1"/>
  <c r="I275" i="6"/>
  <c r="K275" i="6" s="1"/>
  <c r="I181" i="6"/>
  <c r="K181" i="6" s="1"/>
  <c r="I206" i="6"/>
  <c r="K206" i="6" s="1"/>
  <c r="I62" i="6"/>
  <c r="K62" i="6" s="1"/>
  <c r="I226" i="6"/>
  <c r="K226" i="6" s="1"/>
  <c r="I170" i="6"/>
  <c r="K170" i="6" s="1"/>
  <c r="I33" i="6"/>
  <c r="K33" i="6" s="1"/>
  <c r="I262" i="6"/>
  <c r="K262" i="6" s="1"/>
  <c r="I339" i="6"/>
  <c r="K339" i="6" s="1"/>
  <c r="I152" i="6"/>
  <c r="K152" i="6" s="1"/>
  <c r="I336" i="6"/>
  <c r="K336" i="6" s="1"/>
  <c r="I255" i="6"/>
  <c r="K255" i="6" s="1"/>
  <c r="I398" i="6"/>
  <c r="K398" i="6" s="1"/>
  <c r="I304" i="6"/>
  <c r="K304" i="6" s="1"/>
  <c r="I345" i="6"/>
  <c r="K345" i="6" s="1"/>
  <c r="I178" i="6"/>
  <c r="K178" i="6" s="1"/>
  <c r="I193" i="6"/>
  <c r="K193" i="6" s="1"/>
  <c r="I199" i="6"/>
  <c r="K199" i="6" s="1"/>
  <c r="I210" i="6"/>
  <c r="K210" i="6" s="1"/>
  <c r="I195" i="6"/>
  <c r="K195" i="6" s="1"/>
  <c r="I72" i="6"/>
  <c r="K72" i="6" s="1"/>
  <c r="I54" i="6"/>
  <c r="K54" i="6" s="1"/>
  <c r="I139" i="6"/>
  <c r="K139" i="6" s="1"/>
  <c r="I188" i="6"/>
  <c r="K188" i="6" s="1"/>
  <c r="I144" i="6"/>
  <c r="K144" i="6" s="1"/>
  <c r="I306" i="6"/>
  <c r="K306" i="6" s="1"/>
  <c r="I395" i="6"/>
  <c r="K395" i="6" s="1"/>
  <c r="I337" i="6"/>
  <c r="K337" i="6" s="1"/>
  <c r="I85" i="6"/>
  <c r="K85" i="6" s="1"/>
  <c r="I167" i="6"/>
  <c r="K167" i="6" s="1"/>
  <c r="I259" i="6"/>
  <c r="K259" i="6" s="1"/>
  <c r="I179" i="6"/>
  <c r="K179" i="6" s="1"/>
  <c r="I61" i="6"/>
  <c r="K61" i="6" s="1"/>
  <c r="I248" i="6"/>
  <c r="K248" i="6" s="1"/>
  <c r="I79" i="6"/>
  <c r="K79" i="6" s="1"/>
  <c r="I354" i="6"/>
  <c r="K354" i="6" s="1"/>
  <c r="I130" i="6"/>
  <c r="K130" i="6" s="1"/>
  <c r="I90" i="6"/>
  <c r="K90" i="6" s="1"/>
  <c r="I338" i="6"/>
  <c r="K338" i="6" s="1"/>
  <c r="I201" i="6"/>
  <c r="K201" i="6" s="1"/>
  <c r="I249" i="6"/>
  <c r="K249" i="6" s="1"/>
  <c r="I70" i="6"/>
  <c r="K70" i="6" s="1"/>
  <c r="I230" i="6"/>
  <c r="K230" i="6" s="1"/>
  <c r="I245" i="6"/>
  <c r="K245" i="6" s="1"/>
  <c r="I41" i="6"/>
  <c r="K41" i="6" s="1"/>
  <c r="I287" i="6"/>
  <c r="K287" i="6" s="1"/>
  <c r="I375" i="6"/>
  <c r="K375" i="6" s="1"/>
  <c r="I160" i="6"/>
  <c r="K160" i="6" s="1"/>
  <c r="I272" i="6"/>
  <c r="K272" i="6" s="1"/>
  <c r="I366" i="6"/>
  <c r="K366" i="6" s="1"/>
  <c r="I263" i="6"/>
  <c r="K263" i="6" s="1"/>
  <c r="I307" i="6"/>
  <c r="K307" i="6" s="1"/>
  <c r="I353" i="6"/>
  <c r="K353" i="6" s="1"/>
  <c r="I169" i="6"/>
  <c r="K169" i="6" s="1"/>
  <c r="I185" i="6"/>
  <c r="K185" i="6" s="1"/>
  <c r="I151" i="6"/>
  <c r="K151" i="6" s="1"/>
  <c r="I238" i="6"/>
  <c r="K238" i="6" s="1"/>
  <c r="I52" i="6"/>
  <c r="K52" i="6" s="1"/>
  <c r="I137" i="6"/>
  <c r="K137" i="6" s="1"/>
  <c r="I64" i="6"/>
  <c r="K64" i="6" s="1"/>
  <c r="I384" i="6"/>
  <c r="K384" i="6" s="1"/>
  <c r="I190" i="6"/>
  <c r="K190" i="6" s="1"/>
  <c r="I104" i="6"/>
  <c r="K104" i="6" s="1"/>
  <c r="I382" i="6"/>
  <c r="K382" i="6" s="1"/>
  <c r="I218" i="6"/>
  <c r="K218" i="6" s="1"/>
  <c r="I358" i="6"/>
  <c r="K358" i="6" s="1"/>
  <c r="I78" i="6"/>
  <c r="K78" i="6" s="1"/>
  <c r="I240" i="6"/>
  <c r="K240" i="6" s="1"/>
  <c r="I251" i="6"/>
  <c r="K251" i="6" s="1"/>
  <c r="I49" i="6"/>
  <c r="K49" i="6" s="1"/>
  <c r="I320" i="6"/>
  <c r="K320" i="6" s="1"/>
  <c r="I168" i="6"/>
  <c r="K168" i="6" s="1"/>
  <c r="I346" i="6"/>
  <c r="K346" i="6" s="1"/>
  <c r="I271" i="6"/>
  <c r="K271" i="6" s="1"/>
  <c r="I310" i="6"/>
  <c r="K310" i="6" s="1"/>
  <c r="I361" i="6"/>
  <c r="K361" i="6" s="1"/>
  <c r="I71" i="6"/>
  <c r="K71" i="6" s="1"/>
  <c r="I4" i="6"/>
  <c r="K4" i="6" s="1"/>
  <c r="I31" i="6"/>
  <c r="K31" i="6" s="1"/>
  <c r="I222" i="6"/>
  <c r="K222" i="6" s="1"/>
  <c r="I35" i="6"/>
  <c r="K35" i="6" s="1"/>
  <c r="I196" i="6"/>
  <c r="K196" i="6" s="1"/>
  <c r="I131" i="6"/>
  <c r="K131" i="6" s="1"/>
  <c r="I46" i="6"/>
  <c r="K46" i="6" s="1"/>
  <c r="I17" i="6"/>
  <c r="K17" i="6" s="1"/>
  <c r="I174" i="6"/>
  <c r="K174" i="6" s="1"/>
  <c r="I136" i="6"/>
  <c r="K136" i="6" s="1"/>
  <c r="I280" i="6"/>
  <c r="K280" i="6" s="1"/>
  <c r="I378" i="6"/>
  <c r="K378" i="6" s="1"/>
  <c r="I392" i="6"/>
  <c r="K392" i="6" s="1"/>
  <c r="I47" i="6"/>
  <c r="K47" i="6" s="1"/>
  <c r="I66" i="6"/>
  <c r="K66" i="6" s="1"/>
  <c r="I165" i="6"/>
  <c r="K165" i="6" s="1"/>
  <c r="I143" i="6"/>
  <c r="K143" i="6" s="1"/>
  <c r="I95" i="6"/>
  <c r="K95" i="6" s="1"/>
  <c r="I397" i="6"/>
  <c r="K397" i="6" s="1"/>
  <c r="I254" i="6"/>
  <c r="K254" i="6" s="1"/>
  <c r="I140" i="6"/>
  <c r="K140" i="6" s="1"/>
  <c r="I5" i="6"/>
  <c r="K5" i="6" s="1"/>
  <c r="I265" i="6"/>
  <c r="K265" i="6" s="1"/>
  <c r="I399" i="6"/>
  <c r="K399" i="6" s="1"/>
  <c r="I86" i="6"/>
  <c r="K86" i="6" s="1"/>
  <c r="I293" i="6"/>
  <c r="K293" i="6" s="1"/>
  <c r="I256" i="6"/>
  <c r="K256" i="6" s="1"/>
  <c r="I57" i="6"/>
  <c r="K57" i="6" s="1"/>
  <c r="I347" i="6"/>
  <c r="K347" i="6" s="1"/>
  <c r="I176" i="6"/>
  <c r="K176" i="6" s="1"/>
  <c r="I351" i="6"/>
  <c r="K351" i="6" s="1"/>
  <c r="I207" i="6"/>
  <c r="K207" i="6" s="1"/>
  <c r="I316" i="6"/>
  <c r="K316" i="6" s="1"/>
  <c r="I356" i="6"/>
  <c r="K356" i="6" s="1"/>
  <c r="I369" i="6"/>
  <c r="K369" i="6" s="1"/>
  <c r="I147" i="6"/>
  <c r="K147" i="6" s="1"/>
  <c r="I10" i="6"/>
  <c r="K10" i="6" s="1"/>
  <c r="I115" i="6"/>
  <c r="K115" i="6" s="1"/>
  <c r="I357" i="6"/>
  <c r="K357" i="6" s="1"/>
  <c r="O2" i="6" l="1"/>
  <c r="C3" i="2"/>
  <c r="B3" i="2"/>
  <c r="B20" i="2"/>
  <c r="C20" i="2"/>
  <c r="B21" i="2"/>
  <c r="B22" i="2"/>
  <c r="C5" i="2"/>
  <c r="C4" i="2"/>
  <c r="C7" i="2"/>
  <c r="C6" i="2"/>
  <c r="B6" i="2"/>
  <c r="B5" i="2"/>
  <c r="B4" i="2"/>
  <c r="B12" i="2" l="1"/>
  <c r="C12" i="2"/>
  <c r="C27" i="2" s="1"/>
  <c r="B11" i="2"/>
  <c r="C11" i="2"/>
  <c r="C10" i="2"/>
  <c r="B10" i="2"/>
  <c r="B14" i="2" l="1"/>
  <c r="B28" i="2" s="1"/>
  <c r="B27" i="2"/>
  <c r="C13" i="2"/>
  <c r="C15" i="2" s="1"/>
  <c r="B13" i="2"/>
  <c r="B15" i="2" s="1"/>
  <c r="C14" i="2"/>
  <c r="C16" i="2" l="1"/>
  <c r="C22" i="2" s="1"/>
  <c r="C28" i="2"/>
  <c r="B16" i="2"/>
  <c r="C21" i="2" s="1"/>
  <c r="C24" i="2"/>
</calcChain>
</file>

<file path=xl/sharedStrings.xml><?xml version="1.0" encoding="utf-8"?>
<sst xmlns="http://schemas.openxmlformats.org/spreadsheetml/2006/main" count="167" uniqueCount="131">
  <si>
    <t>Black-Scholes calculator</t>
  </si>
  <si>
    <t>Parameters</t>
  </si>
  <si>
    <t>Share price</t>
  </si>
  <si>
    <t>Strike price</t>
  </si>
  <si>
    <t>Maturity</t>
  </si>
  <si>
    <t>Risk-free rate</t>
  </si>
  <si>
    <t>Volatility</t>
  </si>
  <si>
    <t>Calculations</t>
  </si>
  <si>
    <t>Present value of strike</t>
  </si>
  <si>
    <r>
      <t>s</t>
    </r>
    <r>
      <rPr>
        <sz val="11"/>
        <color theme="1"/>
        <rFont val="SwissReSans"/>
        <family val="2"/>
      </rPr>
      <t>*t^.5</t>
    </r>
  </si>
  <si>
    <t>d1</t>
  </si>
  <si>
    <t>d2</t>
  </si>
  <si>
    <t>N(d1)</t>
  </si>
  <si>
    <t>N(d2)</t>
  </si>
  <si>
    <t>Number of shares</t>
  </si>
  <si>
    <t xml:space="preserve">Call </t>
  </si>
  <si>
    <t>Put</t>
  </si>
  <si>
    <t>Term</t>
  </si>
  <si>
    <t>Number of units</t>
  </si>
  <si>
    <t>Call</t>
  </si>
  <si>
    <t>risk free rate</t>
  </si>
  <si>
    <t>Units held</t>
  </si>
  <si>
    <t>Current price</t>
  </si>
  <si>
    <t>Shares</t>
  </si>
  <si>
    <t>Calls</t>
  </si>
  <si>
    <t>Puts</t>
  </si>
  <si>
    <t>Share price (t=0)</t>
  </si>
  <si>
    <t>Portfolio Value</t>
  </si>
  <si>
    <t>Value of  option</t>
  </si>
  <si>
    <t>Data</t>
  </si>
  <si>
    <t>t</t>
  </si>
  <si>
    <t>X1</t>
  </si>
  <si>
    <t>X2</t>
  </si>
  <si>
    <t>X3</t>
  </si>
  <si>
    <t>t1</t>
  </si>
  <si>
    <t>t2</t>
  </si>
  <si>
    <t>t3</t>
  </si>
  <si>
    <t xml:space="preserve">interarrival time </t>
  </si>
  <si>
    <t xml:space="preserve">rate of premium income per unit time </t>
  </si>
  <si>
    <t>c</t>
  </si>
  <si>
    <t xml:space="preserve">Initial Surplus </t>
  </si>
  <si>
    <t>U</t>
  </si>
  <si>
    <t>i)</t>
  </si>
  <si>
    <t>ii)</t>
  </si>
  <si>
    <t xml:space="preserve">c </t>
  </si>
  <si>
    <t>S(t)</t>
  </si>
  <si>
    <t>U(t)</t>
  </si>
  <si>
    <t>θ</t>
  </si>
  <si>
    <t>Ψ(0.5)</t>
  </si>
  <si>
    <t>Total</t>
  </si>
  <si>
    <t xml:space="preserve">Portfolio Value </t>
  </si>
  <si>
    <t>Claim Amount</t>
  </si>
  <si>
    <t>Aggregate claims process at t=4, S(4)</t>
  </si>
  <si>
    <t>Surplus at t = 4</t>
  </si>
  <si>
    <t>Value of surplus process at t=4</t>
  </si>
  <si>
    <t>Ct</t>
  </si>
  <si>
    <t>Minimum value of U to avoid ruin by t = 4</t>
  </si>
  <si>
    <t>Year</t>
  </si>
  <si>
    <t>Simulation</t>
  </si>
  <si>
    <t>Without guarantee</t>
  </si>
  <si>
    <t xml:space="preserve">Initial investment </t>
  </si>
  <si>
    <t>With guarantee</t>
  </si>
  <si>
    <t xml:space="preserve">Initial invetment </t>
  </si>
  <si>
    <t>Guaranteed return</t>
  </si>
  <si>
    <t xml:space="preserve">Annual returns </t>
  </si>
  <si>
    <t>Value of Guarantee</t>
  </si>
  <si>
    <t>PV of guarantee</t>
  </si>
  <si>
    <t>Discount rate</t>
  </si>
  <si>
    <t xml:space="preserve">PV factor </t>
  </si>
  <si>
    <t>Incurred Claims</t>
  </si>
  <si>
    <t>Loss Year/ Dev Year</t>
  </si>
  <si>
    <t xml:space="preserve">Development factors </t>
  </si>
  <si>
    <t xml:space="preserve">Average return of equity is higher than the guarantee. </t>
  </si>
  <si>
    <t xml:space="preserve">The proportion of equity is higher in order to maximise return and meet guarantee </t>
  </si>
  <si>
    <t>Although equity return is expected to be higher than the guarantee, not all 100% is in equity , 30% is in debt which offers lower returns than the guarantee</t>
  </si>
  <si>
    <t xml:space="preserve">Equity is high risk and there are chances that the return is not achieved </t>
  </si>
  <si>
    <t xml:space="preserve">These calculations are simulation based and can be very different from reality </t>
  </si>
  <si>
    <t xml:space="preserve">Normally equity returns are expected to be higher than debt returns, and hence the higher proportion allocated to equity  </t>
  </si>
  <si>
    <t xml:space="preserve">10 years is a long time period and there can be many changes in the economy and rates different instruments offer </t>
  </si>
  <si>
    <t>The company sells both variants of the product with and without guarantee, the proportion of with guarantee products also impacts this allocation</t>
  </si>
  <si>
    <t xml:space="preserve">Loss Year </t>
  </si>
  <si>
    <t>Incurred</t>
  </si>
  <si>
    <t>Dev factor</t>
  </si>
  <si>
    <t xml:space="preserve">Ultimate claims </t>
  </si>
  <si>
    <t xml:space="preserve">Reserve </t>
  </si>
  <si>
    <t xml:space="preserve">Total reserve </t>
  </si>
  <si>
    <t xml:space="preserve">Tail factor </t>
  </si>
  <si>
    <t xml:space="preserve">Adjusted ultimate </t>
  </si>
  <si>
    <t xml:space="preserve">Adjusted Reserve </t>
  </si>
  <si>
    <t xml:space="preserve">Earned Premium </t>
  </si>
  <si>
    <t>Earned Premium</t>
  </si>
  <si>
    <t>Estimated Loss Ratio</t>
  </si>
  <si>
    <t>f</t>
  </si>
  <si>
    <t>1-1/f</t>
  </si>
  <si>
    <t>Expected loss</t>
  </si>
  <si>
    <t xml:space="preserve">Results </t>
  </si>
  <si>
    <t>BCL</t>
  </si>
  <si>
    <t>Tail factor</t>
  </si>
  <si>
    <t>BF</t>
  </si>
  <si>
    <t xml:space="preserve">The first year in the triangle is assumed to be fully developed in the BCL. In reality it maybe developing even now. </t>
  </si>
  <si>
    <t xml:space="preserve">The BCL method is least reliable because, the ocmpany has only 4 years' data  </t>
  </si>
  <si>
    <t xml:space="preserve">Product liability is a long tailed line of business and there are claims being contested in court that further delay reporting and settlements </t>
  </si>
  <si>
    <t xml:space="preserve">Tail factor method allows us to adjust the ultimate claims for late developments in incurreds. </t>
  </si>
  <si>
    <t>However, there is no explanation of how the tail factor for each year was arrived at</t>
  </si>
  <si>
    <t>The loss ratio assumption is based on year 1 In the BF method, and year 1 may not be fully developed yet</t>
  </si>
  <si>
    <t xml:space="preserve">Also the loss ratio for the first year may end up being much higher than 90% and we maybe underestimating claims </t>
  </si>
  <si>
    <t>The tailfactor gives the highest reserve requirement, while BF is the least.</t>
  </si>
  <si>
    <t xml:space="preserve">This could be because of we expect more claims from each year and increase ultimates to reflect this. </t>
  </si>
  <si>
    <t xml:space="preserve">While in the other two methods, we assume the first year is fully run off </t>
  </si>
  <si>
    <t>Suitability</t>
  </si>
  <si>
    <t xml:space="preserve">reserve </t>
  </si>
  <si>
    <t xml:space="preserve">Method </t>
  </si>
  <si>
    <t xml:space="preserve">Greeks </t>
  </si>
  <si>
    <t>Delta</t>
  </si>
  <si>
    <t>Gamma</t>
  </si>
  <si>
    <t>Adjusted Reserves</t>
  </si>
  <si>
    <t xml:space="preserve"> </t>
  </si>
  <si>
    <t>Realisation of claims process at time t = 4</t>
  </si>
  <si>
    <t>Annual contribution</t>
  </si>
  <si>
    <t>Expected fund value</t>
  </si>
  <si>
    <t>Time</t>
  </si>
  <si>
    <t>Simulated returns</t>
  </si>
  <si>
    <t>Expected utility</t>
  </si>
  <si>
    <t xml:space="preserve"> fund values</t>
  </si>
  <si>
    <t xml:space="preserve">Utility </t>
  </si>
  <si>
    <t xml:space="preserve">Simulated Returns </t>
  </si>
  <si>
    <t xml:space="preserve">Returns </t>
  </si>
  <si>
    <t>TWRR</t>
  </si>
  <si>
    <t>Avg TWRR</t>
  </si>
  <si>
    <t>Fund exceeds 60,00,000 after 5 years?</t>
  </si>
  <si>
    <t>Probability fund exceeeds 60L after 5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</si>
</sst>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-* #,##0_-;\-* #,##0_-;_-* &quot;-&quot;??_-;_-@_-"/>
    <numFmt numFmtId="167" formatCode="0.0000"/>
    <numFmt numFmtId="168" formatCode="_-* #,##0.000_-;\-* #,##0.000_-;_-* &quot;-&quot;??_-;_-@_-"/>
    <numFmt numFmtId="169" formatCode="_(* #,##0.0000_);_(* \(#,##0.0000\);_(* &quot;-&quot;??_);_(@_)"/>
    <numFmt numFmtId="170" formatCode="0.000"/>
    <numFmt numFmtId="171" formatCode="0.0%"/>
    <numFmt numFmtId="172" formatCode="_(* #,##0_);_(* \(#,##0\);_(* &quot;-&quot;??_);_(@_)"/>
    <numFmt numFmtId="173" formatCode="0.00000%"/>
    <numFmt numFmtId="174" formatCode="_-* #,##0.0_-;\-* #,##0.0_-;_-* &quot;-&quot;??_-;_-@_-"/>
  </numFmts>
  <fonts count="11">
    <font>
      <sz val="11"/>
      <color theme="1"/>
      <name val="SwissReSans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SwissReSans"/>
      <family val="2"/>
    </font>
    <font>
      <b/>
      <sz val="11"/>
      <color theme="1"/>
      <name val="SwissReSans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SwissReSans"/>
      <family val="2"/>
    </font>
    <font>
      <b/>
      <sz val="10"/>
      <color theme="1"/>
      <name val="SwissReSans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3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87">
    <xf numFmtId="0" fontId="0" fillId="0" borderId="0" xfId="0"/>
    <xf numFmtId="0" fontId="5" fillId="0" borderId="0" xfId="0" applyFont="1"/>
    <xf numFmtId="0" fontId="7" fillId="0" borderId="0" xfId="0" applyFont="1"/>
    <xf numFmtId="166" fontId="0" fillId="2" borderId="0" xfId="0" applyNumberFormat="1" applyFill="1"/>
    <xf numFmtId="10" fontId="0" fillId="2" borderId="0" xfId="0" applyNumberFormat="1" applyFill="1"/>
    <xf numFmtId="0" fontId="8" fillId="0" borderId="0" xfId="0" applyFont="1"/>
    <xf numFmtId="166" fontId="0" fillId="0" borderId="0" xfId="1" applyNumberFormat="1" applyFont="1" applyFill="1" applyBorder="1"/>
    <xf numFmtId="9" fontId="0" fillId="0" borderId="0" xfId="0" applyNumberFormat="1"/>
    <xf numFmtId="0" fontId="0" fillId="0" borderId="0" xfId="0" applyAlignment="1">
      <alignment vertical="center"/>
    </xf>
    <xf numFmtId="166" fontId="0" fillId="0" borderId="0" xfId="1" applyNumberFormat="1" applyFont="1"/>
    <xf numFmtId="166" fontId="0" fillId="2" borderId="0" xfId="1" applyNumberFormat="1" applyFont="1" applyFill="1"/>
    <xf numFmtId="164" fontId="0" fillId="2" borderId="0" xfId="1" applyFont="1" applyFill="1"/>
    <xf numFmtId="168" fontId="0" fillId="2" borderId="0" xfId="1" applyNumberFormat="1" applyFont="1" applyFill="1" applyBorder="1"/>
    <xf numFmtId="0" fontId="0" fillId="2" borderId="0" xfId="0" applyFill="1"/>
    <xf numFmtId="169" fontId="0" fillId="2" borderId="0" xfId="1" applyNumberFormat="1" applyFont="1" applyFill="1"/>
    <xf numFmtId="165" fontId="0" fillId="2" borderId="0" xfId="0" applyNumberFormat="1" applyFill="1"/>
    <xf numFmtId="2" fontId="8" fillId="0" borderId="0" xfId="0" applyNumberFormat="1" applyFont="1"/>
    <xf numFmtId="2" fontId="8" fillId="3" borderId="0" xfId="0" applyNumberFormat="1" applyFont="1" applyFill="1"/>
    <xf numFmtId="170" fontId="8" fillId="0" borderId="0" xfId="0" applyNumberFormat="1" applyFont="1"/>
    <xf numFmtId="170" fontId="8" fillId="3" borderId="0" xfId="0" applyNumberFormat="1" applyFont="1" applyFill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2" fontId="0" fillId="2" borderId="0" xfId="0" applyNumberFormat="1" applyFill="1"/>
    <xf numFmtId="4" fontId="0" fillId="0" borderId="0" xfId="0" applyNumberFormat="1"/>
    <xf numFmtId="0" fontId="6" fillId="0" borderId="0" xfId="0" applyFont="1"/>
    <xf numFmtId="0" fontId="9" fillId="0" borderId="0" xfId="0" applyFont="1"/>
    <xf numFmtId="2" fontId="9" fillId="0" borderId="0" xfId="0" applyNumberFormat="1" applyFont="1"/>
    <xf numFmtId="0" fontId="4" fillId="0" borderId="0" xfId="0" applyFont="1"/>
    <xf numFmtId="170" fontId="0" fillId="2" borderId="0" xfId="0" applyNumberFormat="1" applyFill="1" applyAlignment="1">
      <alignment horizontal="center"/>
    </xf>
    <xf numFmtId="0" fontId="6" fillId="0" borderId="0" xfId="2"/>
    <xf numFmtId="0" fontId="6" fillId="0" borderId="0" xfId="2" applyAlignment="1">
      <alignment horizontal="center"/>
    </xf>
    <xf numFmtId="171" fontId="6" fillId="0" borderId="0" xfId="2" applyNumberFormat="1"/>
    <xf numFmtId="171" fontId="6" fillId="0" borderId="0" xfId="3" applyNumberFormat="1" applyFont="1" applyFill="1" applyAlignment="1">
      <alignment horizontal="center"/>
    </xf>
    <xf numFmtId="164" fontId="6" fillId="4" borderId="0" xfId="1" applyFont="1" applyFill="1" applyAlignment="1">
      <alignment horizontal="center"/>
    </xf>
    <xf numFmtId="2" fontId="6" fillId="4" borderId="0" xfId="2" applyNumberFormat="1" applyFill="1" applyAlignment="1">
      <alignment horizontal="center"/>
    </xf>
    <xf numFmtId="0" fontId="5" fillId="0" borderId="0" xfId="2" applyFont="1"/>
    <xf numFmtId="2" fontId="0" fillId="4" borderId="0" xfId="0" applyNumberFormat="1" applyFill="1" applyAlignment="1">
      <alignment horizontal="center"/>
    </xf>
    <xf numFmtId="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0" fontId="0" fillId="0" borderId="0" xfId="0" applyNumberFormat="1"/>
    <xf numFmtId="0" fontId="10" fillId="0" borderId="0" xfId="0" applyFont="1"/>
    <xf numFmtId="0" fontId="10" fillId="0" borderId="0" xfId="0" applyFont="1" applyAlignment="1">
      <alignment wrapText="1"/>
    </xf>
    <xf numFmtId="17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4" fontId="9" fillId="0" borderId="0" xfId="0" applyNumberFormat="1" applyFont="1"/>
    <xf numFmtId="4" fontId="10" fillId="0" borderId="0" xfId="0" applyNumberFormat="1" applyFont="1"/>
    <xf numFmtId="10" fontId="9" fillId="0" borderId="0" xfId="0" applyNumberFormat="1" applyFont="1"/>
    <xf numFmtId="172" fontId="9" fillId="0" borderId="0" xfId="1" applyNumberFormat="1" applyFont="1"/>
    <xf numFmtId="172" fontId="9" fillId="0" borderId="0" xfId="0" applyNumberFormat="1" applyFont="1"/>
    <xf numFmtId="164" fontId="9" fillId="0" borderId="0" xfId="0" applyNumberFormat="1" applyFont="1"/>
    <xf numFmtId="9" fontId="9" fillId="0" borderId="0" xfId="0" applyNumberFormat="1" applyFont="1"/>
    <xf numFmtId="170" fontId="0" fillId="0" borderId="0" xfId="0" applyNumberFormat="1"/>
    <xf numFmtId="167" fontId="0" fillId="5" borderId="0" xfId="0" applyNumberFormat="1" applyFill="1"/>
    <xf numFmtId="166" fontId="0" fillId="5" borderId="0" xfId="1" applyNumberFormat="1" applyFont="1" applyFill="1" applyBorder="1"/>
    <xf numFmtId="164" fontId="9" fillId="0" borderId="0" xfId="1" applyFont="1"/>
    <xf numFmtId="9" fontId="9" fillId="0" borderId="0" xfId="1" applyNumberFormat="1" applyFont="1"/>
    <xf numFmtId="0" fontId="2" fillId="0" borderId="0" xfId="5"/>
    <xf numFmtId="9" fontId="2" fillId="0" borderId="0" xfId="7" applyFont="1"/>
    <xf numFmtId="9" fontId="2" fillId="0" borderId="0" xfId="5" applyNumberFormat="1"/>
    <xf numFmtId="166" fontId="2" fillId="0" borderId="0" xfId="6" applyNumberFormat="1" applyFont="1"/>
    <xf numFmtId="166" fontId="2" fillId="0" borderId="0" xfId="6" applyNumberFormat="1" applyFont="1" applyFill="1"/>
    <xf numFmtId="0" fontId="5" fillId="0" borderId="0" xfId="5" applyFont="1"/>
    <xf numFmtId="168" fontId="0" fillId="0" borderId="0" xfId="6" applyNumberFormat="1" applyFont="1"/>
    <xf numFmtId="0" fontId="2" fillId="0" borderId="0" xfId="5" applyAlignment="1">
      <alignment horizontal="center"/>
    </xf>
    <xf numFmtId="0" fontId="2" fillId="4" borderId="0" xfId="5" applyFill="1"/>
    <xf numFmtId="168" fontId="0" fillId="4" borderId="0" xfId="6" applyNumberFormat="1" applyFont="1" applyFill="1"/>
    <xf numFmtId="166" fontId="2" fillId="4" borderId="0" xfId="5" applyNumberFormat="1" applyFill="1"/>
    <xf numFmtId="166" fontId="0" fillId="4" borderId="0" xfId="6" applyNumberFormat="1" applyFont="1" applyFill="1"/>
    <xf numFmtId="174" fontId="2" fillId="4" borderId="0" xfId="5" applyNumberFormat="1" applyFill="1"/>
    <xf numFmtId="9" fontId="0" fillId="4" borderId="0" xfId="7" applyFont="1" applyFill="1"/>
    <xf numFmtId="10" fontId="2" fillId="0" borderId="0" xfId="7" applyNumberFormat="1" applyFont="1"/>
    <xf numFmtId="4" fontId="6" fillId="4" borderId="0" xfId="2" applyNumberFormat="1" applyFill="1" applyAlignment="1">
      <alignment horizontal="center"/>
    </xf>
    <xf numFmtId="0" fontId="2" fillId="0" borderId="0" xfId="2" applyFont="1"/>
    <xf numFmtId="9" fontId="6" fillId="4" borderId="0" xfId="2" applyNumberFormat="1" applyFill="1"/>
    <xf numFmtId="0" fontId="1" fillId="0" borderId="0" xfId="5" applyFont="1"/>
    <xf numFmtId="0" fontId="1" fillId="0" borderId="0" xfId="2" applyFont="1"/>
    <xf numFmtId="0" fontId="2" fillId="0" borderId="0" xfId="5" applyAlignment="1">
      <alignment horizontal="center"/>
    </xf>
    <xf numFmtId="0" fontId="0" fillId="0" borderId="0" xfId="0" applyFill="1"/>
    <xf numFmtId="173" fontId="0" fillId="0" borderId="0" xfId="0" applyNumberFormat="1" applyFill="1"/>
    <xf numFmtId="43" fontId="0" fillId="0" borderId="0" xfId="0" applyNumberFormat="1" applyFill="1"/>
    <xf numFmtId="0" fontId="8" fillId="0" borderId="0" xfId="0" applyFont="1" applyFill="1"/>
    <xf numFmtId="172" fontId="0" fillId="0" borderId="0" xfId="1" applyNumberFormat="1" applyFont="1" applyFill="1"/>
    <xf numFmtId="167" fontId="0" fillId="0" borderId="0" xfId="0" applyNumberFormat="1" applyFill="1"/>
    <xf numFmtId="0" fontId="8" fillId="0" borderId="0" xfId="0" applyFont="1" applyFill="1" applyAlignment="1">
      <alignment horizontal="center"/>
    </xf>
  </cellXfs>
  <cellStyles count="8">
    <cellStyle name="Comma" xfId="1" builtinId="3"/>
    <cellStyle name="Comma 2" xfId="4" xr:uid="{CB3BF91C-C7FB-4342-AAD7-5395E7A48263}"/>
    <cellStyle name="Comma 3" xfId="6" xr:uid="{4D47E060-7D1B-4046-80FA-EE6C0CDB2521}"/>
    <cellStyle name="Normal" xfId="0" builtinId="0"/>
    <cellStyle name="Normal 2" xfId="2" xr:uid="{295B85F2-57F1-477C-B8D7-413D83E28B4C}"/>
    <cellStyle name="Normal 3" xfId="5" xr:uid="{2CE7737E-FA3A-4099-9D6B-749DB5589E82}"/>
    <cellStyle name="Percent 2" xfId="3" xr:uid="{000276DC-6E09-45CB-A9CD-19E087D20CA7}"/>
    <cellStyle name="Percent 3" xfId="7" xr:uid="{FFE34695-BFE4-461C-AA9D-BF43A2060F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Surplus process</c:v>
          </c:tx>
          <c:spPr>
            <a:ln w="38100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'Q2) iii, iv'!$E$3:$E$502</c:f>
              <c:numCache>
                <c:formatCode>0.00</c:formatCode>
                <c:ptCount val="500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0.2</c:v>
                </c:pt>
                <c:pt idx="20">
                  <c:v>0.21</c:v>
                </c:pt>
                <c:pt idx="21">
                  <c:v>0.22</c:v>
                </c:pt>
                <c:pt idx="22">
                  <c:v>0.23</c:v>
                </c:pt>
                <c:pt idx="23">
                  <c:v>0.24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0.28000000000000003</c:v>
                </c:pt>
                <c:pt idx="28">
                  <c:v>0.28999999999999998</c:v>
                </c:pt>
                <c:pt idx="29">
                  <c:v>0.3</c:v>
                </c:pt>
                <c:pt idx="30">
                  <c:v>0.31</c:v>
                </c:pt>
                <c:pt idx="31">
                  <c:v>0.32</c:v>
                </c:pt>
                <c:pt idx="32">
                  <c:v>0.33</c:v>
                </c:pt>
                <c:pt idx="33">
                  <c:v>0.34</c:v>
                </c:pt>
                <c:pt idx="34">
                  <c:v>0.35</c:v>
                </c:pt>
                <c:pt idx="35">
                  <c:v>0.36</c:v>
                </c:pt>
                <c:pt idx="36">
                  <c:v>0.37</c:v>
                </c:pt>
                <c:pt idx="37">
                  <c:v>0.38</c:v>
                </c:pt>
                <c:pt idx="38">
                  <c:v>0.39</c:v>
                </c:pt>
                <c:pt idx="39">
                  <c:v>0.4</c:v>
                </c:pt>
                <c:pt idx="40">
                  <c:v>0.41</c:v>
                </c:pt>
                <c:pt idx="41">
                  <c:v>0.42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0.46</c:v>
                </c:pt>
                <c:pt idx="46">
                  <c:v>0.47</c:v>
                </c:pt>
                <c:pt idx="47">
                  <c:v>0.48</c:v>
                </c:pt>
                <c:pt idx="48">
                  <c:v>0.49</c:v>
                </c:pt>
                <c:pt idx="49">
                  <c:v>0.5</c:v>
                </c:pt>
                <c:pt idx="50">
                  <c:v>0.51</c:v>
                </c:pt>
                <c:pt idx="51">
                  <c:v>0.52</c:v>
                </c:pt>
                <c:pt idx="52">
                  <c:v>0.53</c:v>
                </c:pt>
                <c:pt idx="53">
                  <c:v>0.54</c:v>
                </c:pt>
                <c:pt idx="54">
                  <c:v>0.55000000000000004</c:v>
                </c:pt>
                <c:pt idx="55">
                  <c:v>0.56000000000000005</c:v>
                </c:pt>
                <c:pt idx="56">
                  <c:v>0.56999999999999995</c:v>
                </c:pt>
                <c:pt idx="57">
                  <c:v>0.57999999999999996</c:v>
                </c:pt>
                <c:pt idx="58">
                  <c:v>0.59</c:v>
                </c:pt>
                <c:pt idx="59">
                  <c:v>0.6</c:v>
                </c:pt>
                <c:pt idx="60">
                  <c:v>0.61</c:v>
                </c:pt>
                <c:pt idx="61">
                  <c:v>0.62</c:v>
                </c:pt>
                <c:pt idx="62">
                  <c:v>0.63</c:v>
                </c:pt>
                <c:pt idx="63">
                  <c:v>0.64</c:v>
                </c:pt>
                <c:pt idx="64">
                  <c:v>0.65</c:v>
                </c:pt>
                <c:pt idx="65">
                  <c:v>0.66</c:v>
                </c:pt>
                <c:pt idx="66">
                  <c:v>0.67</c:v>
                </c:pt>
                <c:pt idx="67">
                  <c:v>0.68</c:v>
                </c:pt>
                <c:pt idx="68">
                  <c:v>0.69</c:v>
                </c:pt>
                <c:pt idx="69">
                  <c:v>0.7</c:v>
                </c:pt>
                <c:pt idx="70">
                  <c:v>0.71</c:v>
                </c:pt>
                <c:pt idx="71">
                  <c:v>0.72</c:v>
                </c:pt>
                <c:pt idx="72">
                  <c:v>0.73</c:v>
                </c:pt>
                <c:pt idx="73">
                  <c:v>0.74</c:v>
                </c:pt>
                <c:pt idx="74">
                  <c:v>0.75</c:v>
                </c:pt>
                <c:pt idx="75">
                  <c:v>0.76</c:v>
                </c:pt>
                <c:pt idx="76">
                  <c:v>0.77</c:v>
                </c:pt>
                <c:pt idx="77">
                  <c:v>0.78</c:v>
                </c:pt>
                <c:pt idx="78">
                  <c:v>0.79</c:v>
                </c:pt>
                <c:pt idx="79">
                  <c:v>0.8</c:v>
                </c:pt>
                <c:pt idx="80">
                  <c:v>0.81</c:v>
                </c:pt>
                <c:pt idx="81">
                  <c:v>0.82</c:v>
                </c:pt>
                <c:pt idx="82">
                  <c:v>0.83</c:v>
                </c:pt>
                <c:pt idx="83">
                  <c:v>0.84</c:v>
                </c:pt>
                <c:pt idx="84">
                  <c:v>0.85</c:v>
                </c:pt>
                <c:pt idx="85">
                  <c:v>0.86</c:v>
                </c:pt>
                <c:pt idx="86">
                  <c:v>0.87</c:v>
                </c:pt>
                <c:pt idx="87">
                  <c:v>0.88</c:v>
                </c:pt>
                <c:pt idx="88">
                  <c:v>0.89</c:v>
                </c:pt>
                <c:pt idx="89">
                  <c:v>0.9</c:v>
                </c:pt>
                <c:pt idx="90">
                  <c:v>0.91</c:v>
                </c:pt>
                <c:pt idx="91">
                  <c:v>0.92</c:v>
                </c:pt>
                <c:pt idx="92">
                  <c:v>0.93</c:v>
                </c:pt>
                <c:pt idx="93">
                  <c:v>0.94</c:v>
                </c:pt>
                <c:pt idx="94">
                  <c:v>0.95</c:v>
                </c:pt>
                <c:pt idx="95">
                  <c:v>0.96</c:v>
                </c:pt>
                <c:pt idx="96">
                  <c:v>0.97</c:v>
                </c:pt>
                <c:pt idx="97">
                  <c:v>0.98</c:v>
                </c:pt>
                <c:pt idx="98">
                  <c:v>0.99</c:v>
                </c:pt>
                <c:pt idx="99">
                  <c:v>1</c:v>
                </c:pt>
                <c:pt idx="100">
                  <c:v>1.01</c:v>
                </c:pt>
                <c:pt idx="101">
                  <c:v>1.02</c:v>
                </c:pt>
                <c:pt idx="102">
                  <c:v>1.03</c:v>
                </c:pt>
                <c:pt idx="103">
                  <c:v>1.04</c:v>
                </c:pt>
                <c:pt idx="104">
                  <c:v>1.05</c:v>
                </c:pt>
                <c:pt idx="105">
                  <c:v>1.06</c:v>
                </c:pt>
                <c:pt idx="106">
                  <c:v>1.07</c:v>
                </c:pt>
                <c:pt idx="107">
                  <c:v>1.08</c:v>
                </c:pt>
                <c:pt idx="108">
                  <c:v>1.0900000000000001</c:v>
                </c:pt>
                <c:pt idx="109">
                  <c:v>1.1000000000000001</c:v>
                </c:pt>
                <c:pt idx="110">
                  <c:v>1.1100000000000001</c:v>
                </c:pt>
                <c:pt idx="111">
                  <c:v>1.1200000000000001</c:v>
                </c:pt>
                <c:pt idx="112">
                  <c:v>1.1299999999999999</c:v>
                </c:pt>
                <c:pt idx="113">
                  <c:v>1.1399999999999999</c:v>
                </c:pt>
                <c:pt idx="114">
                  <c:v>1.1499999999999999</c:v>
                </c:pt>
                <c:pt idx="115">
                  <c:v>1.1599999999999999</c:v>
                </c:pt>
                <c:pt idx="116">
                  <c:v>1.17</c:v>
                </c:pt>
                <c:pt idx="117">
                  <c:v>1.18</c:v>
                </c:pt>
                <c:pt idx="118">
                  <c:v>1.19</c:v>
                </c:pt>
                <c:pt idx="119">
                  <c:v>1.2</c:v>
                </c:pt>
                <c:pt idx="120">
                  <c:v>1.21</c:v>
                </c:pt>
                <c:pt idx="121">
                  <c:v>1.22</c:v>
                </c:pt>
                <c:pt idx="122">
                  <c:v>1.23</c:v>
                </c:pt>
                <c:pt idx="123">
                  <c:v>1.24</c:v>
                </c:pt>
                <c:pt idx="124">
                  <c:v>1.25</c:v>
                </c:pt>
                <c:pt idx="125">
                  <c:v>1.26</c:v>
                </c:pt>
                <c:pt idx="126">
                  <c:v>1.27</c:v>
                </c:pt>
                <c:pt idx="127">
                  <c:v>1.28</c:v>
                </c:pt>
                <c:pt idx="128">
                  <c:v>1.29</c:v>
                </c:pt>
                <c:pt idx="129">
                  <c:v>1.3</c:v>
                </c:pt>
                <c:pt idx="130">
                  <c:v>1.31</c:v>
                </c:pt>
                <c:pt idx="131">
                  <c:v>1.32</c:v>
                </c:pt>
                <c:pt idx="132">
                  <c:v>1.33</c:v>
                </c:pt>
                <c:pt idx="133">
                  <c:v>1.34</c:v>
                </c:pt>
                <c:pt idx="134">
                  <c:v>1.35</c:v>
                </c:pt>
                <c:pt idx="135">
                  <c:v>1.36</c:v>
                </c:pt>
                <c:pt idx="136">
                  <c:v>1.37</c:v>
                </c:pt>
                <c:pt idx="137">
                  <c:v>1.38</c:v>
                </c:pt>
                <c:pt idx="138">
                  <c:v>1.39</c:v>
                </c:pt>
                <c:pt idx="139">
                  <c:v>1.4</c:v>
                </c:pt>
                <c:pt idx="140">
                  <c:v>1.41</c:v>
                </c:pt>
                <c:pt idx="141">
                  <c:v>1.42</c:v>
                </c:pt>
                <c:pt idx="142">
                  <c:v>1.43</c:v>
                </c:pt>
                <c:pt idx="143">
                  <c:v>1.44</c:v>
                </c:pt>
                <c:pt idx="144">
                  <c:v>1.45</c:v>
                </c:pt>
                <c:pt idx="145">
                  <c:v>1.46</c:v>
                </c:pt>
                <c:pt idx="146">
                  <c:v>1.47</c:v>
                </c:pt>
                <c:pt idx="147">
                  <c:v>1.48</c:v>
                </c:pt>
                <c:pt idx="148">
                  <c:v>1.49</c:v>
                </c:pt>
                <c:pt idx="149">
                  <c:v>1.5</c:v>
                </c:pt>
                <c:pt idx="150">
                  <c:v>1.51</c:v>
                </c:pt>
                <c:pt idx="151">
                  <c:v>1.52</c:v>
                </c:pt>
                <c:pt idx="152">
                  <c:v>1.53</c:v>
                </c:pt>
                <c:pt idx="153">
                  <c:v>1.54</c:v>
                </c:pt>
                <c:pt idx="154">
                  <c:v>1.55</c:v>
                </c:pt>
                <c:pt idx="155">
                  <c:v>1.56</c:v>
                </c:pt>
                <c:pt idx="156">
                  <c:v>1.57</c:v>
                </c:pt>
                <c:pt idx="157">
                  <c:v>1.58</c:v>
                </c:pt>
                <c:pt idx="158">
                  <c:v>1.59</c:v>
                </c:pt>
                <c:pt idx="159">
                  <c:v>1.6</c:v>
                </c:pt>
                <c:pt idx="160">
                  <c:v>1.61</c:v>
                </c:pt>
                <c:pt idx="161">
                  <c:v>1.62</c:v>
                </c:pt>
                <c:pt idx="162">
                  <c:v>1.63</c:v>
                </c:pt>
                <c:pt idx="163">
                  <c:v>1.64</c:v>
                </c:pt>
                <c:pt idx="164">
                  <c:v>1.65</c:v>
                </c:pt>
                <c:pt idx="165">
                  <c:v>1.66</c:v>
                </c:pt>
                <c:pt idx="166">
                  <c:v>1.67</c:v>
                </c:pt>
                <c:pt idx="167">
                  <c:v>1.68</c:v>
                </c:pt>
                <c:pt idx="168">
                  <c:v>1.69</c:v>
                </c:pt>
                <c:pt idx="169">
                  <c:v>1.7</c:v>
                </c:pt>
                <c:pt idx="170">
                  <c:v>1.71</c:v>
                </c:pt>
                <c:pt idx="171">
                  <c:v>1.72</c:v>
                </c:pt>
                <c:pt idx="172">
                  <c:v>1.73</c:v>
                </c:pt>
                <c:pt idx="173">
                  <c:v>1.74</c:v>
                </c:pt>
                <c:pt idx="174">
                  <c:v>1.75</c:v>
                </c:pt>
                <c:pt idx="175">
                  <c:v>1.76</c:v>
                </c:pt>
                <c:pt idx="176">
                  <c:v>1.77</c:v>
                </c:pt>
                <c:pt idx="177">
                  <c:v>1.78</c:v>
                </c:pt>
                <c:pt idx="178">
                  <c:v>1.79</c:v>
                </c:pt>
                <c:pt idx="179">
                  <c:v>1.8</c:v>
                </c:pt>
                <c:pt idx="180">
                  <c:v>1.81</c:v>
                </c:pt>
                <c:pt idx="181">
                  <c:v>1.82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1.86</c:v>
                </c:pt>
                <c:pt idx="186">
                  <c:v>1.87</c:v>
                </c:pt>
                <c:pt idx="187">
                  <c:v>1.88</c:v>
                </c:pt>
                <c:pt idx="188">
                  <c:v>1.89</c:v>
                </c:pt>
                <c:pt idx="189">
                  <c:v>1.9</c:v>
                </c:pt>
                <c:pt idx="190">
                  <c:v>1.91</c:v>
                </c:pt>
                <c:pt idx="191">
                  <c:v>1.92</c:v>
                </c:pt>
                <c:pt idx="192">
                  <c:v>1.93</c:v>
                </c:pt>
                <c:pt idx="193">
                  <c:v>1.94</c:v>
                </c:pt>
                <c:pt idx="194">
                  <c:v>1.95</c:v>
                </c:pt>
                <c:pt idx="195">
                  <c:v>1.96</c:v>
                </c:pt>
                <c:pt idx="196">
                  <c:v>1.97</c:v>
                </c:pt>
                <c:pt idx="197">
                  <c:v>1.98</c:v>
                </c:pt>
                <c:pt idx="198">
                  <c:v>1.99</c:v>
                </c:pt>
                <c:pt idx="199">
                  <c:v>2</c:v>
                </c:pt>
                <c:pt idx="200">
                  <c:v>2.0099999999999998</c:v>
                </c:pt>
                <c:pt idx="201">
                  <c:v>2.02</c:v>
                </c:pt>
                <c:pt idx="202">
                  <c:v>2.0299999999999998</c:v>
                </c:pt>
                <c:pt idx="203">
                  <c:v>2.04</c:v>
                </c:pt>
                <c:pt idx="204">
                  <c:v>2.0499999999999998</c:v>
                </c:pt>
                <c:pt idx="205">
                  <c:v>2.06</c:v>
                </c:pt>
                <c:pt idx="206">
                  <c:v>2.0699999999999998</c:v>
                </c:pt>
                <c:pt idx="207">
                  <c:v>2.08</c:v>
                </c:pt>
                <c:pt idx="208">
                  <c:v>2.09</c:v>
                </c:pt>
                <c:pt idx="209">
                  <c:v>2.1</c:v>
                </c:pt>
                <c:pt idx="210">
                  <c:v>2.11</c:v>
                </c:pt>
                <c:pt idx="211">
                  <c:v>2.12</c:v>
                </c:pt>
                <c:pt idx="212">
                  <c:v>2.13</c:v>
                </c:pt>
                <c:pt idx="213">
                  <c:v>2.14</c:v>
                </c:pt>
                <c:pt idx="214">
                  <c:v>2.15</c:v>
                </c:pt>
                <c:pt idx="215">
                  <c:v>2.16</c:v>
                </c:pt>
                <c:pt idx="216">
                  <c:v>2.17</c:v>
                </c:pt>
                <c:pt idx="217">
                  <c:v>2.1800000000000002</c:v>
                </c:pt>
                <c:pt idx="218">
                  <c:v>2.19</c:v>
                </c:pt>
                <c:pt idx="219">
                  <c:v>2.2000000000000002</c:v>
                </c:pt>
                <c:pt idx="220">
                  <c:v>2.21</c:v>
                </c:pt>
                <c:pt idx="221">
                  <c:v>2.2200000000000002</c:v>
                </c:pt>
                <c:pt idx="222">
                  <c:v>2.23</c:v>
                </c:pt>
                <c:pt idx="223">
                  <c:v>2.2400000000000002</c:v>
                </c:pt>
                <c:pt idx="224">
                  <c:v>2.25</c:v>
                </c:pt>
                <c:pt idx="225">
                  <c:v>2.2599999999999998</c:v>
                </c:pt>
                <c:pt idx="226">
                  <c:v>2.27</c:v>
                </c:pt>
                <c:pt idx="227">
                  <c:v>2.2799999999999998</c:v>
                </c:pt>
                <c:pt idx="228">
                  <c:v>2.29</c:v>
                </c:pt>
                <c:pt idx="229">
                  <c:v>2.2999999999999998</c:v>
                </c:pt>
                <c:pt idx="230">
                  <c:v>2.31</c:v>
                </c:pt>
                <c:pt idx="231">
                  <c:v>2.3199999999999998</c:v>
                </c:pt>
                <c:pt idx="232">
                  <c:v>2.33</c:v>
                </c:pt>
                <c:pt idx="233">
                  <c:v>2.34</c:v>
                </c:pt>
                <c:pt idx="234">
                  <c:v>2.35</c:v>
                </c:pt>
                <c:pt idx="235">
                  <c:v>2.36</c:v>
                </c:pt>
                <c:pt idx="236">
                  <c:v>2.37</c:v>
                </c:pt>
                <c:pt idx="237">
                  <c:v>2.38</c:v>
                </c:pt>
                <c:pt idx="238">
                  <c:v>2.39</c:v>
                </c:pt>
                <c:pt idx="239">
                  <c:v>2.4</c:v>
                </c:pt>
                <c:pt idx="240">
                  <c:v>2.41</c:v>
                </c:pt>
                <c:pt idx="241">
                  <c:v>2.42</c:v>
                </c:pt>
                <c:pt idx="242">
                  <c:v>2.4300000000000002</c:v>
                </c:pt>
                <c:pt idx="243">
                  <c:v>2.44</c:v>
                </c:pt>
                <c:pt idx="244">
                  <c:v>2.4500000000000002</c:v>
                </c:pt>
                <c:pt idx="245">
                  <c:v>2.46</c:v>
                </c:pt>
                <c:pt idx="246">
                  <c:v>2.4700000000000002</c:v>
                </c:pt>
                <c:pt idx="247">
                  <c:v>2.48</c:v>
                </c:pt>
                <c:pt idx="248">
                  <c:v>2.4900000000000002</c:v>
                </c:pt>
                <c:pt idx="249">
                  <c:v>2.5</c:v>
                </c:pt>
                <c:pt idx="250">
                  <c:v>2.5099999999999998</c:v>
                </c:pt>
                <c:pt idx="251">
                  <c:v>2.52</c:v>
                </c:pt>
                <c:pt idx="252">
                  <c:v>2.5299999999999998</c:v>
                </c:pt>
                <c:pt idx="253">
                  <c:v>2.54</c:v>
                </c:pt>
                <c:pt idx="254">
                  <c:v>2.5499999999999998</c:v>
                </c:pt>
                <c:pt idx="255">
                  <c:v>2.56</c:v>
                </c:pt>
                <c:pt idx="256">
                  <c:v>2.57</c:v>
                </c:pt>
                <c:pt idx="257">
                  <c:v>2.58</c:v>
                </c:pt>
                <c:pt idx="258">
                  <c:v>2.59</c:v>
                </c:pt>
                <c:pt idx="259">
                  <c:v>2.6</c:v>
                </c:pt>
                <c:pt idx="260">
                  <c:v>2.61</c:v>
                </c:pt>
                <c:pt idx="261">
                  <c:v>2.62</c:v>
                </c:pt>
                <c:pt idx="262">
                  <c:v>2.63</c:v>
                </c:pt>
                <c:pt idx="263">
                  <c:v>2.64</c:v>
                </c:pt>
                <c:pt idx="264">
                  <c:v>2.65</c:v>
                </c:pt>
                <c:pt idx="265">
                  <c:v>2.66</c:v>
                </c:pt>
                <c:pt idx="266">
                  <c:v>2.67</c:v>
                </c:pt>
                <c:pt idx="267">
                  <c:v>2.68</c:v>
                </c:pt>
                <c:pt idx="268">
                  <c:v>2.69</c:v>
                </c:pt>
                <c:pt idx="269">
                  <c:v>2.7</c:v>
                </c:pt>
                <c:pt idx="270">
                  <c:v>2.71</c:v>
                </c:pt>
                <c:pt idx="271">
                  <c:v>2.72</c:v>
                </c:pt>
                <c:pt idx="272">
                  <c:v>2.73</c:v>
                </c:pt>
                <c:pt idx="273">
                  <c:v>2.74</c:v>
                </c:pt>
                <c:pt idx="274">
                  <c:v>2.75</c:v>
                </c:pt>
                <c:pt idx="275">
                  <c:v>2.76</c:v>
                </c:pt>
                <c:pt idx="276">
                  <c:v>2.77</c:v>
                </c:pt>
                <c:pt idx="277">
                  <c:v>2.78</c:v>
                </c:pt>
                <c:pt idx="278">
                  <c:v>2.79</c:v>
                </c:pt>
                <c:pt idx="279">
                  <c:v>2.8</c:v>
                </c:pt>
                <c:pt idx="280">
                  <c:v>2.81</c:v>
                </c:pt>
                <c:pt idx="281">
                  <c:v>2.82</c:v>
                </c:pt>
                <c:pt idx="282">
                  <c:v>2.83</c:v>
                </c:pt>
                <c:pt idx="283">
                  <c:v>2.84</c:v>
                </c:pt>
                <c:pt idx="284">
                  <c:v>2.85</c:v>
                </c:pt>
                <c:pt idx="285">
                  <c:v>2.86</c:v>
                </c:pt>
                <c:pt idx="286">
                  <c:v>2.87</c:v>
                </c:pt>
                <c:pt idx="287">
                  <c:v>2.88</c:v>
                </c:pt>
                <c:pt idx="288">
                  <c:v>2.89</c:v>
                </c:pt>
                <c:pt idx="289">
                  <c:v>2.9</c:v>
                </c:pt>
                <c:pt idx="290">
                  <c:v>2.91</c:v>
                </c:pt>
                <c:pt idx="291">
                  <c:v>2.92</c:v>
                </c:pt>
                <c:pt idx="292">
                  <c:v>2.93</c:v>
                </c:pt>
                <c:pt idx="293">
                  <c:v>2.94</c:v>
                </c:pt>
                <c:pt idx="294">
                  <c:v>2.95</c:v>
                </c:pt>
                <c:pt idx="295">
                  <c:v>2.96</c:v>
                </c:pt>
                <c:pt idx="296">
                  <c:v>2.97</c:v>
                </c:pt>
                <c:pt idx="297">
                  <c:v>2.98</c:v>
                </c:pt>
                <c:pt idx="298">
                  <c:v>2.99</c:v>
                </c:pt>
                <c:pt idx="299">
                  <c:v>3</c:v>
                </c:pt>
                <c:pt idx="300">
                  <c:v>3.01</c:v>
                </c:pt>
                <c:pt idx="301">
                  <c:v>3.02</c:v>
                </c:pt>
                <c:pt idx="302">
                  <c:v>3.03</c:v>
                </c:pt>
                <c:pt idx="303">
                  <c:v>3.04</c:v>
                </c:pt>
                <c:pt idx="304">
                  <c:v>3.05</c:v>
                </c:pt>
                <c:pt idx="305">
                  <c:v>3.06</c:v>
                </c:pt>
                <c:pt idx="306">
                  <c:v>3.07</c:v>
                </c:pt>
                <c:pt idx="307">
                  <c:v>3.08</c:v>
                </c:pt>
                <c:pt idx="308">
                  <c:v>3.09</c:v>
                </c:pt>
                <c:pt idx="309">
                  <c:v>3.1</c:v>
                </c:pt>
                <c:pt idx="310">
                  <c:v>3.11</c:v>
                </c:pt>
                <c:pt idx="311">
                  <c:v>3.12</c:v>
                </c:pt>
                <c:pt idx="312">
                  <c:v>3.13</c:v>
                </c:pt>
                <c:pt idx="313">
                  <c:v>3.14</c:v>
                </c:pt>
                <c:pt idx="314">
                  <c:v>3.15</c:v>
                </c:pt>
                <c:pt idx="315">
                  <c:v>3.16</c:v>
                </c:pt>
                <c:pt idx="316">
                  <c:v>3.17</c:v>
                </c:pt>
                <c:pt idx="317">
                  <c:v>3.18</c:v>
                </c:pt>
                <c:pt idx="318">
                  <c:v>3.19</c:v>
                </c:pt>
                <c:pt idx="319">
                  <c:v>3.2</c:v>
                </c:pt>
                <c:pt idx="320">
                  <c:v>3.21</c:v>
                </c:pt>
                <c:pt idx="321">
                  <c:v>3.22</c:v>
                </c:pt>
                <c:pt idx="322">
                  <c:v>3.23</c:v>
                </c:pt>
                <c:pt idx="323">
                  <c:v>3.24</c:v>
                </c:pt>
                <c:pt idx="324">
                  <c:v>3.25</c:v>
                </c:pt>
                <c:pt idx="325">
                  <c:v>3.26</c:v>
                </c:pt>
                <c:pt idx="326">
                  <c:v>3.27</c:v>
                </c:pt>
                <c:pt idx="327">
                  <c:v>3.28</c:v>
                </c:pt>
                <c:pt idx="328">
                  <c:v>3.29</c:v>
                </c:pt>
                <c:pt idx="329">
                  <c:v>3.3</c:v>
                </c:pt>
                <c:pt idx="330">
                  <c:v>3.31</c:v>
                </c:pt>
                <c:pt idx="331">
                  <c:v>3.32</c:v>
                </c:pt>
                <c:pt idx="332">
                  <c:v>3.33</c:v>
                </c:pt>
                <c:pt idx="333">
                  <c:v>3.34</c:v>
                </c:pt>
                <c:pt idx="334">
                  <c:v>3.35</c:v>
                </c:pt>
                <c:pt idx="335">
                  <c:v>3.36</c:v>
                </c:pt>
                <c:pt idx="336">
                  <c:v>3.37</c:v>
                </c:pt>
                <c:pt idx="337">
                  <c:v>3.38</c:v>
                </c:pt>
                <c:pt idx="338">
                  <c:v>3.39</c:v>
                </c:pt>
                <c:pt idx="339">
                  <c:v>3.4</c:v>
                </c:pt>
                <c:pt idx="340">
                  <c:v>3.41</c:v>
                </c:pt>
                <c:pt idx="341">
                  <c:v>3.42</c:v>
                </c:pt>
                <c:pt idx="342">
                  <c:v>3.43</c:v>
                </c:pt>
                <c:pt idx="343">
                  <c:v>3.44</c:v>
                </c:pt>
                <c:pt idx="344">
                  <c:v>3.45</c:v>
                </c:pt>
                <c:pt idx="345">
                  <c:v>3.46</c:v>
                </c:pt>
                <c:pt idx="346">
                  <c:v>3.47</c:v>
                </c:pt>
                <c:pt idx="347">
                  <c:v>3.48</c:v>
                </c:pt>
                <c:pt idx="348">
                  <c:v>3.49</c:v>
                </c:pt>
                <c:pt idx="349">
                  <c:v>3.5</c:v>
                </c:pt>
                <c:pt idx="350">
                  <c:v>3.51</c:v>
                </c:pt>
                <c:pt idx="351">
                  <c:v>3.52</c:v>
                </c:pt>
                <c:pt idx="352">
                  <c:v>3.53</c:v>
                </c:pt>
                <c:pt idx="353">
                  <c:v>3.54</c:v>
                </c:pt>
                <c:pt idx="354">
                  <c:v>3.55</c:v>
                </c:pt>
                <c:pt idx="355">
                  <c:v>3.56</c:v>
                </c:pt>
                <c:pt idx="356">
                  <c:v>3.57</c:v>
                </c:pt>
                <c:pt idx="357">
                  <c:v>3.58</c:v>
                </c:pt>
                <c:pt idx="358">
                  <c:v>3.59</c:v>
                </c:pt>
                <c:pt idx="359">
                  <c:v>3.6</c:v>
                </c:pt>
                <c:pt idx="360">
                  <c:v>3.61</c:v>
                </c:pt>
                <c:pt idx="361">
                  <c:v>3.62</c:v>
                </c:pt>
                <c:pt idx="362">
                  <c:v>3.63</c:v>
                </c:pt>
                <c:pt idx="363">
                  <c:v>3.64</c:v>
                </c:pt>
                <c:pt idx="364">
                  <c:v>3.65</c:v>
                </c:pt>
                <c:pt idx="365">
                  <c:v>3.66</c:v>
                </c:pt>
                <c:pt idx="366">
                  <c:v>3.67</c:v>
                </c:pt>
                <c:pt idx="367">
                  <c:v>3.68</c:v>
                </c:pt>
                <c:pt idx="368">
                  <c:v>3.69</c:v>
                </c:pt>
                <c:pt idx="369">
                  <c:v>3.7</c:v>
                </c:pt>
                <c:pt idx="370">
                  <c:v>3.71</c:v>
                </c:pt>
                <c:pt idx="371">
                  <c:v>3.72</c:v>
                </c:pt>
                <c:pt idx="372">
                  <c:v>3.73</c:v>
                </c:pt>
                <c:pt idx="373">
                  <c:v>3.74</c:v>
                </c:pt>
                <c:pt idx="374">
                  <c:v>3.75</c:v>
                </c:pt>
                <c:pt idx="375">
                  <c:v>3.76</c:v>
                </c:pt>
                <c:pt idx="376">
                  <c:v>3.77</c:v>
                </c:pt>
                <c:pt idx="377">
                  <c:v>3.78</c:v>
                </c:pt>
                <c:pt idx="378">
                  <c:v>3.79</c:v>
                </c:pt>
                <c:pt idx="379">
                  <c:v>3.8</c:v>
                </c:pt>
                <c:pt idx="380">
                  <c:v>3.81</c:v>
                </c:pt>
                <c:pt idx="381">
                  <c:v>3.82</c:v>
                </c:pt>
                <c:pt idx="382">
                  <c:v>3.83</c:v>
                </c:pt>
                <c:pt idx="383">
                  <c:v>3.84</c:v>
                </c:pt>
                <c:pt idx="384">
                  <c:v>3.85</c:v>
                </c:pt>
                <c:pt idx="385">
                  <c:v>3.86</c:v>
                </c:pt>
                <c:pt idx="386">
                  <c:v>3.87</c:v>
                </c:pt>
                <c:pt idx="387">
                  <c:v>3.88</c:v>
                </c:pt>
                <c:pt idx="388">
                  <c:v>3.89</c:v>
                </c:pt>
                <c:pt idx="389">
                  <c:v>3.9</c:v>
                </c:pt>
                <c:pt idx="390">
                  <c:v>3.91</c:v>
                </c:pt>
                <c:pt idx="391">
                  <c:v>3.92</c:v>
                </c:pt>
                <c:pt idx="392">
                  <c:v>3.93</c:v>
                </c:pt>
                <c:pt idx="393">
                  <c:v>3.94</c:v>
                </c:pt>
                <c:pt idx="394">
                  <c:v>3.95</c:v>
                </c:pt>
                <c:pt idx="395">
                  <c:v>3.96</c:v>
                </c:pt>
                <c:pt idx="396">
                  <c:v>3.97</c:v>
                </c:pt>
                <c:pt idx="397">
                  <c:v>3.98</c:v>
                </c:pt>
                <c:pt idx="398">
                  <c:v>3.99</c:v>
                </c:pt>
                <c:pt idx="399">
                  <c:v>4</c:v>
                </c:pt>
              </c:numCache>
            </c:numRef>
          </c:xVal>
          <c:yVal>
            <c:numRef>
              <c:f>'Q2) iii, iv'!$K$3:$K$502</c:f>
              <c:numCache>
                <c:formatCode>0.000</c:formatCode>
                <c:ptCount val="500"/>
                <c:pt idx="0">
                  <c:v>0.61049999999999993</c:v>
                </c:pt>
                <c:pt idx="1">
                  <c:v>0.621</c:v>
                </c:pt>
                <c:pt idx="2">
                  <c:v>0.63149999999999995</c:v>
                </c:pt>
                <c:pt idx="3">
                  <c:v>0.64200000000000002</c:v>
                </c:pt>
                <c:pt idx="4">
                  <c:v>0.65249999999999997</c:v>
                </c:pt>
                <c:pt idx="5">
                  <c:v>0.66300000000000003</c:v>
                </c:pt>
                <c:pt idx="6">
                  <c:v>0.67349999999999999</c:v>
                </c:pt>
                <c:pt idx="7">
                  <c:v>0.68399999999999994</c:v>
                </c:pt>
                <c:pt idx="8">
                  <c:v>0.69450000000000001</c:v>
                </c:pt>
                <c:pt idx="9">
                  <c:v>0.70499999999999996</c:v>
                </c:pt>
                <c:pt idx="10">
                  <c:v>0.71550000000000002</c:v>
                </c:pt>
                <c:pt idx="11">
                  <c:v>0.72599999999999998</c:v>
                </c:pt>
                <c:pt idx="12">
                  <c:v>0.73649999999999993</c:v>
                </c:pt>
                <c:pt idx="13">
                  <c:v>0.747</c:v>
                </c:pt>
                <c:pt idx="14">
                  <c:v>0.75749999999999995</c:v>
                </c:pt>
                <c:pt idx="15">
                  <c:v>0.76800000000000002</c:v>
                </c:pt>
                <c:pt idx="16">
                  <c:v>0.77849999999999997</c:v>
                </c:pt>
                <c:pt idx="17">
                  <c:v>0.78899999999999992</c:v>
                </c:pt>
                <c:pt idx="18">
                  <c:v>0.79949999999999999</c:v>
                </c:pt>
                <c:pt idx="19">
                  <c:v>0.81</c:v>
                </c:pt>
                <c:pt idx="20">
                  <c:v>0.82050000000000001</c:v>
                </c:pt>
                <c:pt idx="21">
                  <c:v>0.83099999999999996</c:v>
                </c:pt>
                <c:pt idx="22">
                  <c:v>0.84150000000000003</c:v>
                </c:pt>
                <c:pt idx="23">
                  <c:v>0.85199999999999998</c:v>
                </c:pt>
                <c:pt idx="24">
                  <c:v>0.86250000000000004</c:v>
                </c:pt>
                <c:pt idx="25">
                  <c:v>0.873</c:v>
                </c:pt>
                <c:pt idx="26">
                  <c:v>0.88349999999999995</c:v>
                </c:pt>
                <c:pt idx="27">
                  <c:v>0.89400000000000002</c:v>
                </c:pt>
                <c:pt idx="28">
                  <c:v>0.90449999999999997</c:v>
                </c:pt>
                <c:pt idx="29">
                  <c:v>0.91500000000000004</c:v>
                </c:pt>
                <c:pt idx="30">
                  <c:v>0.92549999999999999</c:v>
                </c:pt>
                <c:pt idx="31">
                  <c:v>0.93599999999999994</c:v>
                </c:pt>
                <c:pt idx="32">
                  <c:v>0.94650000000000001</c:v>
                </c:pt>
                <c:pt idx="33">
                  <c:v>0.95700000000000007</c:v>
                </c:pt>
                <c:pt idx="34">
                  <c:v>0.96750000000000003</c:v>
                </c:pt>
                <c:pt idx="35">
                  <c:v>0.97799999999999998</c:v>
                </c:pt>
                <c:pt idx="36">
                  <c:v>0.98849999999999993</c:v>
                </c:pt>
                <c:pt idx="37">
                  <c:v>0.999</c:v>
                </c:pt>
                <c:pt idx="38">
                  <c:v>1.0095000000000001</c:v>
                </c:pt>
                <c:pt idx="39">
                  <c:v>1.02</c:v>
                </c:pt>
                <c:pt idx="40">
                  <c:v>1.0305</c:v>
                </c:pt>
                <c:pt idx="41">
                  <c:v>1.0409999999999999</c:v>
                </c:pt>
                <c:pt idx="42">
                  <c:v>1.0514999999999999</c:v>
                </c:pt>
                <c:pt idx="43">
                  <c:v>1.0620000000000001</c:v>
                </c:pt>
                <c:pt idx="44">
                  <c:v>1.0725</c:v>
                </c:pt>
                <c:pt idx="45">
                  <c:v>1.083</c:v>
                </c:pt>
                <c:pt idx="46">
                  <c:v>1.0934999999999999</c:v>
                </c:pt>
                <c:pt idx="47">
                  <c:v>1.1040000000000001</c:v>
                </c:pt>
                <c:pt idx="48">
                  <c:v>1.1145</c:v>
                </c:pt>
                <c:pt idx="49">
                  <c:v>1.125</c:v>
                </c:pt>
                <c:pt idx="50">
                  <c:v>1.1355</c:v>
                </c:pt>
                <c:pt idx="51">
                  <c:v>1.1459999999999999</c:v>
                </c:pt>
                <c:pt idx="52">
                  <c:v>1.1565000000000001</c:v>
                </c:pt>
                <c:pt idx="53">
                  <c:v>1.167</c:v>
                </c:pt>
                <c:pt idx="54">
                  <c:v>1.1775000000000002</c:v>
                </c:pt>
                <c:pt idx="55">
                  <c:v>1.1880000000000002</c:v>
                </c:pt>
                <c:pt idx="56">
                  <c:v>1.1984999999999999</c:v>
                </c:pt>
                <c:pt idx="57">
                  <c:v>1.2090000000000001</c:v>
                </c:pt>
                <c:pt idx="58">
                  <c:v>1.2195</c:v>
                </c:pt>
                <c:pt idx="59">
                  <c:v>1.23</c:v>
                </c:pt>
                <c:pt idx="60">
                  <c:v>1.2404999999999999</c:v>
                </c:pt>
                <c:pt idx="61">
                  <c:v>1.2509999999999999</c:v>
                </c:pt>
                <c:pt idx="62">
                  <c:v>1.2615000000000001</c:v>
                </c:pt>
                <c:pt idx="63">
                  <c:v>1.272</c:v>
                </c:pt>
                <c:pt idx="64">
                  <c:v>1.2825000000000002</c:v>
                </c:pt>
                <c:pt idx="65">
                  <c:v>1.2930000000000001</c:v>
                </c:pt>
                <c:pt idx="66">
                  <c:v>5.3500000000000103E-2</c:v>
                </c:pt>
                <c:pt idx="67">
                  <c:v>6.4000000000000057E-2</c:v>
                </c:pt>
                <c:pt idx="68">
                  <c:v>7.4500000000000011E-2</c:v>
                </c:pt>
                <c:pt idx="69">
                  <c:v>8.4999999999999964E-2</c:v>
                </c:pt>
                <c:pt idx="70">
                  <c:v>9.5499999999999918E-2</c:v>
                </c:pt>
                <c:pt idx="71">
                  <c:v>0.10599999999999987</c:v>
                </c:pt>
                <c:pt idx="72">
                  <c:v>0.11649999999999983</c:v>
                </c:pt>
                <c:pt idx="73">
                  <c:v>0.127</c:v>
                </c:pt>
                <c:pt idx="74">
                  <c:v>0.13750000000000018</c:v>
                </c:pt>
                <c:pt idx="75">
                  <c:v>0.14800000000000013</c:v>
                </c:pt>
                <c:pt idx="76">
                  <c:v>0.15850000000000009</c:v>
                </c:pt>
                <c:pt idx="77">
                  <c:v>0.16900000000000004</c:v>
                </c:pt>
                <c:pt idx="78">
                  <c:v>0.17949999999999999</c:v>
                </c:pt>
                <c:pt idx="79">
                  <c:v>0.18999999999999995</c:v>
                </c:pt>
                <c:pt idx="80">
                  <c:v>0.20050000000000012</c:v>
                </c:pt>
                <c:pt idx="81">
                  <c:v>0.21099999999999985</c:v>
                </c:pt>
                <c:pt idx="82">
                  <c:v>0.22149999999999981</c:v>
                </c:pt>
                <c:pt idx="83">
                  <c:v>0.23199999999999998</c:v>
                </c:pt>
                <c:pt idx="84">
                  <c:v>0.24249999999999994</c:v>
                </c:pt>
                <c:pt idx="85">
                  <c:v>0.25300000000000011</c:v>
                </c:pt>
                <c:pt idx="86">
                  <c:v>0.26350000000000007</c:v>
                </c:pt>
                <c:pt idx="87">
                  <c:v>0.27400000000000002</c:v>
                </c:pt>
                <c:pt idx="88">
                  <c:v>0.28449999999999998</c:v>
                </c:pt>
                <c:pt idx="89">
                  <c:v>0.29499999999999993</c:v>
                </c:pt>
                <c:pt idx="90">
                  <c:v>0.3055000000000001</c:v>
                </c:pt>
                <c:pt idx="91">
                  <c:v>0.31600000000000006</c:v>
                </c:pt>
                <c:pt idx="92">
                  <c:v>0.32650000000000023</c:v>
                </c:pt>
                <c:pt idx="93">
                  <c:v>0.33699999999999997</c:v>
                </c:pt>
                <c:pt idx="94">
                  <c:v>0.34749999999999992</c:v>
                </c:pt>
                <c:pt idx="95">
                  <c:v>0.3580000000000001</c:v>
                </c:pt>
                <c:pt idx="96">
                  <c:v>0.36850000000000005</c:v>
                </c:pt>
                <c:pt idx="97">
                  <c:v>0.379</c:v>
                </c:pt>
                <c:pt idx="98">
                  <c:v>0.38949999999999996</c:v>
                </c:pt>
                <c:pt idx="99">
                  <c:v>0.39999999999999991</c:v>
                </c:pt>
                <c:pt idx="100">
                  <c:v>0.41049999999999986</c:v>
                </c:pt>
                <c:pt idx="101">
                  <c:v>0.42100000000000026</c:v>
                </c:pt>
                <c:pt idx="102">
                  <c:v>0.43150000000000022</c:v>
                </c:pt>
                <c:pt idx="103">
                  <c:v>0.44200000000000017</c:v>
                </c:pt>
                <c:pt idx="104">
                  <c:v>0.45250000000000012</c:v>
                </c:pt>
                <c:pt idx="105">
                  <c:v>0.46300000000000008</c:v>
                </c:pt>
                <c:pt idx="106">
                  <c:v>0.47350000000000003</c:v>
                </c:pt>
                <c:pt idx="107">
                  <c:v>0.48399999999999999</c:v>
                </c:pt>
                <c:pt idx="108">
                  <c:v>0.49449999999999994</c:v>
                </c:pt>
                <c:pt idx="109">
                  <c:v>0.50500000000000034</c:v>
                </c:pt>
                <c:pt idx="110">
                  <c:v>0.51550000000000029</c:v>
                </c:pt>
                <c:pt idx="111">
                  <c:v>0.52600000000000025</c:v>
                </c:pt>
                <c:pt idx="112">
                  <c:v>0.53649999999999975</c:v>
                </c:pt>
                <c:pt idx="113">
                  <c:v>0.54699999999999971</c:v>
                </c:pt>
                <c:pt idx="114">
                  <c:v>0.55750000000000011</c:v>
                </c:pt>
                <c:pt idx="115">
                  <c:v>0.56800000000000006</c:v>
                </c:pt>
                <c:pt idx="116">
                  <c:v>0.57850000000000001</c:v>
                </c:pt>
                <c:pt idx="117">
                  <c:v>0.58899999999999997</c:v>
                </c:pt>
                <c:pt idx="118">
                  <c:v>0.59949999999999992</c:v>
                </c:pt>
                <c:pt idx="119">
                  <c:v>0.60999999999999988</c:v>
                </c:pt>
                <c:pt idx="120">
                  <c:v>0.62049999999999983</c:v>
                </c:pt>
                <c:pt idx="121">
                  <c:v>0.63099999999999978</c:v>
                </c:pt>
                <c:pt idx="122">
                  <c:v>0.64150000000000018</c:v>
                </c:pt>
                <c:pt idx="123">
                  <c:v>0.65200000000000014</c:v>
                </c:pt>
                <c:pt idx="124">
                  <c:v>0.66250000000000009</c:v>
                </c:pt>
                <c:pt idx="125">
                  <c:v>0.67300000000000004</c:v>
                </c:pt>
                <c:pt idx="126">
                  <c:v>0.6835</c:v>
                </c:pt>
                <c:pt idx="127">
                  <c:v>0.69399999999999995</c:v>
                </c:pt>
                <c:pt idx="128">
                  <c:v>0.7044999999999999</c:v>
                </c:pt>
                <c:pt idx="129">
                  <c:v>0.7150000000000003</c:v>
                </c:pt>
                <c:pt idx="130">
                  <c:v>0.72550000000000026</c:v>
                </c:pt>
                <c:pt idx="131">
                  <c:v>0.73600000000000021</c:v>
                </c:pt>
                <c:pt idx="132">
                  <c:v>0.74650000000000016</c:v>
                </c:pt>
                <c:pt idx="133">
                  <c:v>0.75700000000000012</c:v>
                </c:pt>
                <c:pt idx="134">
                  <c:v>0.76750000000000007</c:v>
                </c:pt>
                <c:pt idx="135">
                  <c:v>0.77800000000000002</c:v>
                </c:pt>
                <c:pt idx="136">
                  <c:v>0.78849999999999998</c:v>
                </c:pt>
                <c:pt idx="137">
                  <c:v>0.79899999999999993</c:v>
                </c:pt>
                <c:pt idx="138">
                  <c:v>0.80949999999999989</c:v>
                </c:pt>
                <c:pt idx="139">
                  <c:v>0.81999999999999984</c:v>
                </c:pt>
                <c:pt idx="140">
                  <c:v>0.83049999999999979</c:v>
                </c:pt>
                <c:pt idx="141">
                  <c:v>0.84099999999999975</c:v>
                </c:pt>
                <c:pt idx="142">
                  <c:v>0.85150000000000015</c:v>
                </c:pt>
                <c:pt idx="143">
                  <c:v>0.8620000000000001</c:v>
                </c:pt>
                <c:pt idx="144">
                  <c:v>0.87250000000000005</c:v>
                </c:pt>
                <c:pt idx="145">
                  <c:v>0.88300000000000001</c:v>
                </c:pt>
                <c:pt idx="146">
                  <c:v>0.89349999999999996</c:v>
                </c:pt>
                <c:pt idx="147">
                  <c:v>0.90399999999999991</c:v>
                </c:pt>
                <c:pt idx="148">
                  <c:v>0.91449999999999987</c:v>
                </c:pt>
                <c:pt idx="149">
                  <c:v>0.92500000000000027</c:v>
                </c:pt>
                <c:pt idx="150">
                  <c:v>0.93550000000000022</c:v>
                </c:pt>
                <c:pt idx="151">
                  <c:v>0.94600000000000017</c:v>
                </c:pt>
                <c:pt idx="152">
                  <c:v>0.95650000000000013</c:v>
                </c:pt>
                <c:pt idx="153">
                  <c:v>0.96700000000000008</c:v>
                </c:pt>
                <c:pt idx="154">
                  <c:v>0.97750000000000004</c:v>
                </c:pt>
                <c:pt idx="155">
                  <c:v>0.98799999999999999</c:v>
                </c:pt>
                <c:pt idx="156">
                  <c:v>0.99849999999999994</c:v>
                </c:pt>
                <c:pt idx="157">
                  <c:v>1.0090000000000003</c:v>
                </c:pt>
                <c:pt idx="158">
                  <c:v>1.0195000000000003</c:v>
                </c:pt>
                <c:pt idx="159">
                  <c:v>1.0300000000000002</c:v>
                </c:pt>
                <c:pt idx="160">
                  <c:v>1.0405000000000002</c:v>
                </c:pt>
                <c:pt idx="161">
                  <c:v>1.0510000000000002</c:v>
                </c:pt>
                <c:pt idx="162">
                  <c:v>1.0615000000000001</c:v>
                </c:pt>
                <c:pt idx="163">
                  <c:v>1.0720000000000001</c:v>
                </c:pt>
                <c:pt idx="164">
                  <c:v>1.0825</c:v>
                </c:pt>
                <c:pt idx="165">
                  <c:v>1.093</c:v>
                </c:pt>
                <c:pt idx="166">
                  <c:v>1.1034999999999999</c:v>
                </c:pt>
                <c:pt idx="167">
                  <c:v>1.1139999999999999</c:v>
                </c:pt>
                <c:pt idx="168">
                  <c:v>1.1244999999999998</c:v>
                </c:pt>
                <c:pt idx="169">
                  <c:v>1.1349999999999998</c:v>
                </c:pt>
                <c:pt idx="170">
                  <c:v>1.1455000000000002</c:v>
                </c:pt>
                <c:pt idx="171">
                  <c:v>1.1560000000000001</c:v>
                </c:pt>
                <c:pt idx="172">
                  <c:v>1.1665000000000001</c:v>
                </c:pt>
                <c:pt idx="173">
                  <c:v>1.177</c:v>
                </c:pt>
                <c:pt idx="174">
                  <c:v>1.1875</c:v>
                </c:pt>
                <c:pt idx="175">
                  <c:v>1.198</c:v>
                </c:pt>
                <c:pt idx="176">
                  <c:v>1.2084999999999999</c:v>
                </c:pt>
                <c:pt idx="177">
                  <c:v>1.2190000000000003</c:v>
                </c:pt>
                <c:pt idx="178">
                  <c:v>1.2295000000000003</c:v>
                </c:pt>
                <c:pt idx="179">
                  <c:v>1.2400000000000002</c:v>
                </c:pt>
                <c:pt idx="180">
                  <c:v>1.2505000000000002</c:v>
                </c:pt>
                <c:pt idx="181">
                  <c:v>0.36100000000000021</c:v>
                </c:pt>
                <c:pt idx="182">
                  <c:v>0.37150000000000016</c:v>
                </c:pt>
                <c:pt idx="183">
                  <c:v>0.38200000000000012</c:v>
                </c:pt>
                <c:pt idx="184">
                  <c:v>0.39250000000000007</c:v>
                </c:pt>
                <c:pt idx="185">
                  <c:v>0.40300000000000047</c:v>
                </c:pt>
                <c:pt idx="186">
                  <c:v>0.41350000000000042</c:v>
                </c:pt>
                <c:pt idx="187">
                  <c:v>0.42399999999999993</c:v>
                </c:pt>
                <c:pt idx="188">
                  <c:v>0.43449999999999989</c:v>
                </c:pt>
                <c:pt idx="189">
                  <c:v>0.44499999999999984</c:v>
                </c:pt>
                <c:pt idx="190">
                  <c:v>0.45550000000000024</c:v>
                </c:pt>
                <c:pt idx="191">
                  <c:v>0.46600000000000019</c:v>
                </c:pt>
                <c:pt idx="192">
                  <c:v>0.47650000000000015</c:v>
                </c:pt>
                <c:pt idx="193">
                  <c:v>0.4870000000000001</c:v>
                </c:pt>
                <c:pt idx="194">
                  <c:v>0.49750000000000005</c:v>
                </c:pt>
                <c:pt idx="195">
                  <c:v>0.50800000000000001</c:v>
                </c:pt>
                <c:pt idx="196">
                  <c:v>0.51850000000000041</c:v>
                </c:pt>
                <c:pt idx="197">
                  <c:v>0.52900000000000036</c:v>
                </c:pt>
                <c:pt idx="198">
                  <c:v>0.53950000000000031</c:v>
                </c:pt>
                <c:pt idx="199">
                  <c:v>0.55000000000000027</c:v>
                </c:pt>
                <c:pt idx="200">
                  <c:v>0.56050000000000022</c:v>
                </c:pt>
                <c:pt idx="201">
                  <c:v>0.57100000000000017</c:v>
                </c:pt>
                <c:pt idx="202">
                  <c:v>0.58150000000000013</c:v>
                </c:pt>
                <c:pt idx="203">
                  <c:v>0.59200000000000053</c:v>
                </c:pt>
                <c:pt idx="204">
                  <c:v>0.60250000000000004</c:v>
                </c:pt>
                <c:pt idx="205">
                  <c:v>0.61300000000000043</c:v>
                </c:pt>
                <c:pt idx="206">
                  <c:v>0.62349999999999994</c:v>
                </c:pt>
                <c:pt idx="207">
                  <c:v>0.63400000000000034</c:v>
                </c:pt>
                <c:pt idx="208">
                  <c:v>0.64450000000000029</c:v>
                </c:pt>
                <c:pt idx="209">
                  <c:v>0.65500000000000025</c:v>
                </c:pt>
                <c:pt idx="210">
                  <c:v>0.6655000000000002</c:v>
                </c:pt>
                <c:pt idx="211">
                  <c:v>0.6760000000000006</c:v>
                </c:pt>
                <c:pt idx="212">
                  <c:v>0.68650000000000011</c:v>
                </c:pt>
                <c:pt idx="213">
                  <c:v>0.69700000000000051</c:v>
                </c:pt>
                <c:pt idx="214">
                  <c:v>0.70750000000000002</c:v>
                </c:pt>
                <c:pt idx="215">
                  <c:v>0.71800000000000042</c:v>
                </c:pt>
                <c:pt idx="216">
                  <c:v>0.72850000000000037</c:v>
                </c:pt>
                <c:pt idx="217">
                  <c:v>0.73900000000000032</c:v>
                </c:pt>
                <c:pt idx="218">
                  <c:v>0.74950000000000028</c:v>
                </c:pt>
                <c:pt idx="219">
                  <c:v>0.76000000000000068</c:v>
                </c:pt>
                <c:pt idx="220">
                  <c:v>0.77050000000000018</c:v>
                </c:pt>
                <c:pt idx="221">
                  <c:v>0.78100000000000058</c:v>
                </c:pt>
                <c:pt idx="222">
                  <c:v>0.79150000000000009</c:v>
                </c:pt>
                <c:pt idx="223">
                  <c:v>0.80200000000000049</c:v>
                </c:pt>
                <c:pt idx="224">
                  <c:v>0.81250000000000044</c:v>
                </c:pt>
                <c:pt idx="225">
                  <c:v>0.42300000000000004</c:v>
                </c:pt>
                <c:pt idx="226">
                  <c:v>0.43350000000000044</c:v>
                </c:pt>
                <c:pt idx="227">
                  <c:v>0.44399999999999995</c:v>
                </c:pt>
                <c:pt idx="228">
                  <c:v>0.45450000000000035</c:v>
                </c:pt>
                <c:pt idx="229">
                  <c:v>0.4650000000000003</c:v>
                </c:pt>
                <c:pt idx="230">
                  <c:v>0.47550000000000026</c:v>
                </c:pt>
                <c:pt idx="231">
                  <c:v>0.48600000000000021</c:v>
                </c:pt>
                <c:pt idx="232">
                  <c:v>0.49650000000000061</c:v>
                </c:pt>
                <c:pt idx="233">
                  <c:v>0.50700000000000012</c:v>
                </c:pt>
                <c:pt idx="234">
                  <c:v>0.51750000000000052</c:v>
                </c:pt>
                <c:pt idx="235">
                  <c:v>0.52800000000000002</c:v>
                </c:pt>
                <c:pt idx="236">
                  <c:v>0.53850000000000042</c:v>
                </c:pt>
                <c:pt idx="237">
                  <c:v>0.54900000000000038</c:v>
                </c:pt>
                <c:pt idx="238">
                  <c:v>0.55950000000000033</c:v>
                </c:pt>
                <c:pt idx="239">
                  <c:v>0.57000000000000028</c:v>
                </c:pt>
                <c:pt idx="240">
                  <c:v>0.58050000000000068</c:v>
                </c:pt>
                <c:pt idx="241">
                  <c:v>0.59100000000000019</c:v>
                </c:pt>
                <c:pt idx="242">
                  <c:v>0.60150000000000059</c:v>
                </c:pt>
                <c:pt idx="243">
                  <c:v>0.6120000000000001</c:v>
                </c:pt>
                <c:pt idx="244">
                  <c:v>0.6225000000000005</c:v>
                </c:pt>
                <c:pt idx="245">
                  <c:v>0.63300000000000045</c:v>
                </c:pt>
                <c:pt idx="246">
                  <c:v>0.64350000000000041</c:v>
                </c:pt>
                <c:pt idx="247">
                  <c:v>0.65400000000000036</c:v>
                </c:pt>
                <c:pt idx="248">
                  <c:v>0.66450000000000076</c:v>
                </c:pt>
                <c:pt idx="249">
                  <c:v>0.67500000000000027</c:v>
                </c:pt>
                <c:pt idx="250">
                  <c:v>0.68550000000000022</c:v>
                </c:pt>
                <c:pt idx="251">
                  <c:v>0.69600000000000062</c:v>
                </c:pt>
                <c:pt idx="252">
                  <c:v>0.70650000000000013</c:v>
                </c:pt>
                <c:pt idx="253">
                  <c:v>0.71700000000000053</c:v>
                </c:pt>
                <c:pt idx="254">
                  <c:v>0.72750000000000004</c:v>
                </c:pt>
                <c:pt idx="255">
                  <c:v>0.73800000000000043</c:v>
                </c:pt>
                <c:pt idx="256">
                  <c:v>0.74850000000000039</c:v>
                </c:pt>
                <c:pt idx="257">
                  <c:v>0.75900000000000034</c:v>
                </c:pt>
                <c:pt idx="258">
                  <c:v>0.76950000000000029</c:v>
                </c:pt>
                <c:pt idx="259">
                  <c:v>0.78000000000000069</c:v>
                </c:pt>
                <c:pt idx="260">
                  <c:v>0.7905000000000002</c:v>
                </c:pt>
                <c:pt idx="261">
                  <c:v>0.8010000000000006</c:v>
                </c:pt>
                <c:pt idx="262">
                  <c:v>0.81150000000000011</c:v>
                </c:pt>
                <c:pt idx="263">
                  <c:v>0.82200000000000051</c:v>
                </c:pt>
                <c:pt idx="264">
                  <c:v>0.83250000000000046</c:v>
                </c:pt>
                <c:pt idx="265">
                  <c:v>0.84300000000000042</c:v>
                </c:pt>
                <c:pt idx="266">
                  <c:v>0.85350000000000037</c:v>
                </c:pt>
                <c:pt idx="267">
                  <c:v>0.86400000000000077</c:v>
                </c:pt>
                <c:pt idx="268">
                  <c:v>0.87450000000000028</c:v>
                </c:pt>
                <c:pt idx="269">
                  <c:v>0.88500000000000068</c:v>
                </c:pt>
                <c:pt idx="270">
                  <c:v>0.89550000000000018</c:v>
                </c:pt>
                <c:pt idx="271">
                  <c:v>0.90600000000000058</c:v>
                </c:pt>
                <c:pt idx="272">
                  <c:v>0.91650000000000054</c:v>
                </c:pt>
                <c:pt idx="273">
                  <c:v>0.92700000000000049</c:v>
                </c:pt>
                <c:pt idx="274">
                  <c:v>0.93750000000000044</c:v>
                </c:pt>
                <c:pt idx="275">
                  <c:v>0.94799999999999995</c:v>
                </c:pt>
                <c:pt idx="276">
                  <c:v>0.95850000000000035</c:v>
                </c:pt>
                <c:pt idx="277">
                  <c:v>0.96900000000000031</c:v>
                </c:pt>
                <c:pt idx="278">
                  <c:v>0.97950000000000026</c:v>
                </c:pt>
                <c:pt idx="279">
                  <c:v>0.99000000000000021</c:v>
                </c:pt>
                <c:pt idx="280">
                  <c:v>1.0005000000000006</c:v>
                </c:pt>
                <c:pt idx="281">
                  <c:v>1.0110000000000001</c:v>
                </c:pt>
                <c:pt idx="282">
                  <c:v>1.0215000000000005</c:v>
                </c:pt>
                <c:pt idx="283">
                  <c:v>1.032</c:v>
                </c:pt>
                <c:pt idx="284">
                  <c:v>1.0425000000000004</c:v>
                </c:pt>
                <c:pt idx="285">
                  <c:v>1.0530000000000004</c:v>
                </c:pt>
                <c:pt idx="286">
                  <c:v>1.0635000000000003</c:v>
                </c:pt>
                <c:pt idx="287">
                  <c:v>1.0740000000000003</c:v>
                </c:pt>
                <c:pt idx="288">
                  <c:v>1.0845000000000007</c:v>
                </c:pt>
                <c:pt idx="289">
                  <c:v>1.0950000000000002</c:v>
                </c:pt>
                <c:pt idx="290">
                  <c:v>1.1055000000000006</c:v>
                </c:pt>
                <c:pt idx="291">
                  <c:v>1.1160000000000001</c:v>
                </c:pt>
                <c:pt idx="292">
                  <c:v>1.1265000000000005</c:v>
                </c:pt>
                <c:pt idx="293">
                  <c:v>1.1370000000000005</c:v>
                </c:pt>
                <c:pt idx="294">
                  <c:v>1.1475000000000004</c:v>
                </c:pt>
                <c:pt idx="295">
                  <c:v>1.1580000000000004</c:v>
                </c:pt>
                <c:pt idx="296">
                  <c:v>1.1685000000000008</c:v>
                </c:pt>
                <c:pt idx="297">
                  <c:v>1.1790000000000003</c:v>
                </c:pt>
                <c:pt idx="298">
                  <c:v>1.1895000000000007</c:v>
                </c:pt>
                <c:pt idx="299">
                  <c:v>1.2000000000000006</c:v>
                </c:pt>
                <c:pt idx="300">
                  <c:v>1.2105000000000001</c:v>
                </c:pt>
                <c:pt idx="301">
                  <c:v>1.2210000000000005</c:v>
                </c:pt>
                <c:pt idx="302">
                  <c:v>1.2315</c:v>
                </c:pt>
                <c:pt idx="303">
                  <c:v>1.2420000000000004</c:v>
                </c:pt>
                <c:pt idx="304">
                  <c:v>1.2525000000000004</c:v>
                </c:pt>
                <c:pt idx="305">
                  <c:v>1.2630000000000003</c:v>
                </c:pt>
                <c:pt idx="306">
                  <c:v>1.2735000000000003</c:v>
                </c:pt>
                <c:pt idx="307">
                  <c:v>1.2840000000000007</c:v>
                </c:pt>
                <c:pt idx="308">
                  <c:v>1.2945000000000002</c:v>
                </c:pt>
                <c:pt idx="309">
                  <c:v>1.3050000000000006</c:v>
                </c:pt>
                <c:pt idx="310">
                  <c:v>1.3155000000000001</c:v>
                </c:pt>
                <c:pt idx="311">
                  <c:v>1.3260000000000005</c:v>
                </c:pt>
                <c:pt idx="312">
                  <c:v>1.3365000000000005</c:v>
                </c:pt>
                <c:pt idx="313">
                  <c:v>1.3470000000000004</c:v>
                </c:pt>
                <c:pt idx="314">
                  <c:v>1.3575000000000004</c:v>
                </c:pt>
                <c:pt idx="315">
                  <c:v>1.3680000000000008</c:v>
                </c:pt>
                <c:pt idx="316">
                  <c:v>1.3785000000000003</c:v>
                </c:pt>
                <c:pt idx="317">
                  <c:v>1.3890000000000007</c:v>
                </c:pt>
                <c:pt idx="318">
                  <c:v>1.3995000000000002</c:v>
                </c:pt>
                <c:pt idx="319">
                  <c:v>1.4100000000000006</c:v>
                </c:pt>
                <c:pt idx="320">
                  <c:v>1.4205000000000005</c:v>
                </c:pt>
                <c:pt idx="321">
                  <c:v>1.4310000000000005</c:v>
                </c:pt>
                <c:pt idx="322">
                  <c:v>1.4415000000000004</c:v>
                </c:pt>
                <c:pt idx="323">
                  <c:v>1.4520000000000008</c:v>
                </c:pt>
                <c:pt idx="324">
                  <c:v>1.4625000000000004</c:v>
                </c:pt>
                <c:pt idx="325">
                  <c:v>1.4729999999999999</c:v>
                </c:pt>
                <c:pt idx="326">
                  <c:v>1.4835000000000003</c:v>
                </c:pt>
                <c:pt idx="327">
                  <c:v>1.4939999999999998</c:v>
                </c:pt>
                <c:pt idx="328">
                  <c:v>1.5045000000000002</c:v>
                </c:pt>
                <c:pt idx="329">
                  <c:v>1.5149999999999997</c:v>
                </c:pt>
                <c:pt idx="330">
                  <c:v>1.5255000000000001</c:v>
                </c:pt>
                <c:pt idx="331">
                  <c:v>1.5359999999999996</c:v>
                </c:pt>
                <c:pt idx="332">
                  <c:v>1.5465</c:v>
                </c:pt>
                <c:pt idx="333">
                  <c:v>1.5570000000000004</c:v>
                </c:pt>
                <c:pt idx="334">
                  <c:v>1.5674999999999999</c:v>
                </c:pt>
                <c:pt idx="335">
                  <c:v>1.5780000000000003</c:v>
                </c:pt>
                <c:pt idx="336">
                  <c:v>1.5885000000000007</c:v>
                </c:pt>
                <c:pt idx="337">
                  <c:v>1.5990000000000002</c:v>
                </c:pt>
                <c:pt idx="338">
                  <c:v>1.6095000000000006</c:v>
                </c:pt>
                <c:pt idx="339">
                  <c:v>1.62</c:v>
                </c:pt>
                <c:pt idx="340">
                  <c:v>1.6305000000000005</c:v>
                </c:pt>
                <c:pt idx="341">
                  <c:v>1.641</c:v>
                </c:pt>
                <c:pt idx="342">
                  <c:v>1.6515000000000004</c:v>
                </c:pt>
                <c:pt idx="343">
                  <c:v>1.6619999999999999</c:v>
                </c:pt>
                <c:pt idx="344">
                  <c:v>1.6725000000000003</c:v>
                </c:pt>
                <c:pt idx="345">
                  <c:v>1.6829999999999998</c:v>
                </c:pt>
                <c:pt idx="346">
                  <c:v>1.6935000000000002</c:v>
                </c:pt>
                <c:pt idx="347">
                  <c:v>1.7039999999999997</c:v>
                </c:pt>
                <c:pt idx="348">
                  <c:v>1.7145000000000001</c:v>
                </c:pt>
                <c:pt idx="349">
                  <c:v>1.7250000000000005</c:v>
                </c:pt>
                <c:pt idx="350">
                  <c:v>1.7355</c:v>
                </c:pt>
                <c:pt idx="351">
                  <c:v>1.7460000000000004</c:v>
                </c:pt>
                <c:pt idx="352">
                  <c:v>1.7565</c:v>
                </c:pt>
                <c:pt idx="353">
                  <c:v>1.7670000000000003</c:v>
                </c:pt>
                <c:pt idx="354">
                  <c:v>1.7774999999999999</c:v>
                </c:pt>
                <c:pt idx="355">
                  <c:v>1.7880000000000003</c:v>
                </c:pt>
                <c:pt idx="356">
                  <c:v>1.7984999999999998</c:v>
                </c:pt>
                <c:pt idx="357">
                  <c:v>1.8090000000000002</c:v>
                </c:pt>
                <c:pt idx="358">
                  <c:v>1.8194999999999997</c:v>
                </c:pt>
                <c:pt idx="359">
                  <c:v>1.83</c:v>
                </c:pt>
                <c:pt idx="360">
                  <c:v>1.8405000000000005</c:v>
                </c:pt>
                <c:pt idx="361">
                  <c:v>1.851</c:v>
                </c:pt>
                <c:pt idx="362">
                  <c:v>1.8615000000000004</c:v>
                </c:pt>
                <c:pt idx="363">
                  <c:v>1.8720000000000008</c:v>
                </c:pt>
                <c:pt idx="364">
                  <c:v>1.8825000000000003</c:v>
                </c:pt>
                <c:pt idx="365">
                  <c:v>1.8930000000000007</c:v>
                </c:pt>
                <c:pt idx="366">
                  <c:v>1.9035000000000002</c:v>
                </c:pt>
                <c:pt idx="367">
                  <c:v>1.9140000000000006</c:v>
                </c:pt>
                <c:pt idx="368">
                  <c:v>1.9245000000000001</c:v>
                </c:pt>
                <c:pt idx="369">
                  <c:v>1.9350000000000005</c:v>
                </c:pt>
                <c:pt idx="370">
                  <c:v>1.9455</c:v>
                </c:pt>
                <c:pt idx="371">
                  <c:v>1.9560000000000004</c:v>
                </c:pt>
                <c:pt idx="372">
                  <c:v>1.9664999999999999</c:v>
                </c:pt>
                <c:pt idx="373">
                  <c:v>1.9770000000000003</c:v>
                </c:pt>
                <c:pt idx="374">
                  <c:v>1.9874999999999998</c:v>
                </c:pt>
                <c:pt idx="375">
                  <c:v>1.9980000000000002</c:v>
                </c:pt>
                <c:pt idx="376">
                  <c:v>2.0085000000000006</c:v>
                </c:pt>
                <c:pt idx="377">
                  <c:v>2.0190000000000001</c:v>
                </c:pt>
                <c:pt idx="378">
                  <c:v>2.0295000000000005</c:v>
                </c:pt>
                <c:pt idx="379">
                  <c:v>2.04</c:v>
                </c:pt>
                <c:pt idx="380">
                  <c:v>2.0505000000000004</c:v>
                </c:pt>
                <c:pt idx="381">
                  <c:v>2.0609999999999999</c:v>
                </c:pt>
                <c:pt idx="382">
                  <c:v>2.0715000000000003</c:v>
                </c:pt>
                <c:pt idx="383">
                  <c:v>2.0819999999999999</c:v>
                </c:pt>
                <c:pt idx="384">
                  <c:v>2.0925000000000002</c:v>
                </c:pt>
                <c:pt idx="385">
                  <c:v>2.1029999999999998</c:v>
                </c:pt>
                <c:pt idx="386">
                  <c:v>2.1135000000000002</c:v>
                </c:pt>
                <c:pt idx="387">
                  <c:v>2.1239999999999997</c:v>
                </c:pt>
                <c:pt idx="388">
                  <c:v>2.1345000000000001</c:v>
                </c:pt>
                <c:pt idx="389">
                  <c:v>2.1449999999999996</c:v>
                </c:pt>
                <c:pt idx="390">
                  <c:v>2.1555</c:v>
                </c:pt>
                <c:pt idx="391">
                  <c:v>2.1659999999999995</c:v>
                </c:pt>
                <c:pt idx="392">
                  <c:v>2.1764999999999999</c:v>
                </c:pt>
                <c:pt idx="393">
                  <c:v>2.1870000000000003</c:v>
                </c:pt>
                <c:pt idx="394">
                  <c:v>2.1974999999999998</c:v>
                </c:pt>
                <c:pt idx="395">
                  <c:v>2.2080000000000002</c:v>
                </c:pt>
                <c:pt idx="396">
                  <c:v>2.2185000000000006</c:v>
                </c:pt>
                <c:pt idx="397">
                  <c:v>2.2290000000000001</c:v>
                </c:pt>
                <c:pt idx="398">
                  <c:v>2.2395000000000005</c:v>
                </c:pt>
                <c:pt idx="399">
                  <c:v>2.25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8D5-4375-B7FA-EF4A218DB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018408"/>
        <c:axId val="100019584"/>
      </c:scatterChart>
      <c:valAx>
        <c:axId val="100018408"/>
        <c:scaling>
          <c:orientation val="minMax"/>
          <c:max val="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Time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019584"/>
        <c:crosses val="autoZero"/>
        <c:crossBetween val="midCat"/>
      </c:valAx>
      <c:valAx>
        <c:axId val="100019584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bg1">
                  <a:lumMod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U(t)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018408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Ruin Probability</c:v>
          </c:tx>
          <c:spPr>
            <a:ln w="38100" cap="rnd" cmpd="sng" algn="ctr">
              <a:solidFill>
                <a:schemeClr val="accent2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'Q2) v'!$B$7:$B$27</c:f>
              <c:numCache>
                <c:formatCode>0.00</c:formatCode>
                <c:ptCount val="21"/>
                <c:pt idx="0">
                  <c:v>0</c:v>
                </c:pt>
                <c:pt idx="1">
                  <c:v>0.05</c:v>
                </c:pt>
                <c:pt idx="2">
                  <c:v>0.1</c:v>
                </c:pt>
                <c:pt idx="3">
                  <c:v>0.15</c:v>
                </c:pt>
                <c:pt idx="4">
                  <c:v>0.2</c:v>
                </c:pt>
                <c:pt idx="5">
                  <c:v>0.25</c:v>
                </c:pt>
                <c:pt idx="6">
                  <c:v>0.3</c:v>
                </c:pt>
                <c:pt idx="7">
                  <c:v>0.35</c:v>
                </c:pt>
                <c:pt idx="8">
                  <c:v>0.4</c:v>
                </c:pt>
                <c:pt idx="9">
                  <c:v>0.45</c:v>
                </c:pt>
                <c:pt idx="10">
                  <c:v>0.5</c:v>
                </c:pt>
                <c:pt idx="11">
                  <c:v>0.55000000000000004</c:v>
                </c:pt>
                <c:pt idx="12">
                  <c:v>0.6</c:v>
                </c:pt>
                <c:pt idx="13">
                  <c:v>0.65</c:v>
                </c:pt>
                <c:pt idx="14">
                  <c:v>0.7</c:v>
                </c:pt>
                <c:pt idx="15">
                  <c:v>0.75</c:v>
                </c:pt>
                <c:pt idx="16">
                  <c:v>0.8</c:v>
                </c:pt>
                <c:pt idx="17">
                  <c:v>0.85</c:v>
                </c:pt>
                <c:pt idx="18">
                  <c:v>0.9</c:v>
                </c:pt>
                <c:pt idx="19">
                  <c:v>0.95</c:v>
                </c:pt>
                <c:pt idx="20">
                  <c:v>1</c:v>
                </c:pt>
              </c:numCache>
            </c:numRef>
          </c:xVal>
          <c:yVal>
            <c:numRef>
              <c:f>'Q2) v'!$C$7:$C$27</c:f>
              <c:numCache>
                <c:formatCode>0.000</c:formatCode>
                <c:ptCount val="21"/>
                <c:pt idx="0">
                  <c:v>1</c:v>
                </c:pt>
                <c:pt idx="1">
                  <c:v>0.92997303490689831</c:v>
                </c:pt>
                <c:pt idx="2">
                  <c:v>0.86869366933480374</c:v>
                </c:pt>
                <c:pt idx="3">
                  <c:v>0.81466415234791256</c:v>
                </c:pt>
                <c:pt idx="4">
                  <c:v>0.76670367885776947</c:v>
                </c:pt>
                <c:pt idx="5">
                  <c:v>0.72386993442876768</c:v>
                </c:pt>
                <c:pt idx="6">
                  <c:v>0.68540259745812016</c:v>
                </c:pt>
                <c:pt idx="7">
                  <c:v>0.65068200865480885</c:v>
                </c:pt>
                <c:pt idx="8">
                  <c:v>0.61919849982155828</c:v>
                </c:pt>
                <c:pt idx="9">
                  <c:v>0.59052933270536589</c:v>
                </c:pt>
                <c:pt idx="10">
                  <c:v>0.56432114992707605</c:v>
                </c:pt>
                <c:pt idx="11">
                  <c:v>0.54027647172362891</c:v>
                </c:pt>
                <c:pt idx="12">
                  <c:v>0.51814319886275029</c:v>
                </c:pt>
                <c:pt idx="13">
                  <c:v>0.49770637469960388</c:v>
                </c:pt>
                <c:pt idx="14">
                  <c:v>0.47878166293117791</c:v>
                </c:pt>
                <c:pt idx="15">
                  <c:v>0.46121014114593673</c:v>
                </c:pt>
                <c:pt idx="16">
                  <c:v>0.44485411273156006</c:v>
                </c:pt>
                <c:pt idx="17">
                  <c:v>0.42959371369524002</c:v>
                </c:pt>
                <c:pt idx="18">
                  <c:v>0.41532414496052161</c:v>
                </c:pt>
                <c:pt idx="19">
                  <c:v>0.40195340052857498</c:v>
                </c:pt>
                <c:pt idx="20">
                  <c:v>0.38940039153570244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159-4741-B24C-31B6B1CBC4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017624"/>
        <c:axId val="100019192"/>
      </c:scatterChart>
      <c:valAx>
        <c:axId val="100017624"/>
        <c:scaling>
          <c:orientation val="minMax"/>
          <c:max val="1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Theta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019192"/>
        <c:crosses val="autoZero"/>
        <c:crossBetween val="midCat"/>
      </c:valAx>
      <c:valAx>
        <c:axId val="100019192"/>
        <c:scaling>
          <c:orientation val="minMax"/>
        </c:scaling>
        <c:delete val="0"/>
        <c:axPos val="l"/>
        <c:majorGridlines>
          <c:spPr>
            <a:ln w="12700" cap="flat" cmpd="sng" algn="ctr">
              <a:solidFill>
                <a:schemeClr val="bg1">
                  <a:lumMod val="85000"/>
                </a:schemeClr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Probability of ruin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tint val="75000"/>
              </a:schemeClr>
            </a:solidFill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017624"/>
        <c:crosses val="autoZero"/>
        <c:crossBetween val="midCat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>
          <a:tint val="75000"/>
        </a:schemeClr>
      </a:solidFill>
      <a:prstDash val="solid"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749300</xdr:colOff>
      <xdr:row>3</xdr:row>
      <xdr:rowOff>25400</xdr:rowOff>
    </xdr:from>
    <xdr:to>
      <xdr:col>17</xdr:col>
      <xdr:colOff>524808</xdr:colOff>
      <xdr:row>15</xdr:row>
      <xdr:rowOff>168834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B1F8C05-72F3-4ADB-B6ED-3FBDEE7873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156881</xdr:colOff>
      <xdr:row>10</xdr:row>
      <xdr:rowOff>76199</xdr:rowOff>
    </xdr:from>
    <xdr:to>
      <xdr:col>10</xdr:col>
      <xdr:colOff>539750</xdr:colOff>
      <xdr:row>24</xdr:row>
      <xdr:rowOff>89646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E94133-7E6A-474E-A266-E7C90DF658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6GWCB\AppData\Local\Temp\1\4ad63fe4-d6c5-4756-9e7b-50952291a79a_iandf_subjcm2-b_04_2019.zip.79a\CM2B%20April%202019%20Q3%20(solution)%20v2.xlsx" TargetMode="External"/><Relationship Id="rId1" Type="http://schemas.openxmlformats.org/officeDocument/2006/relationships/externalLinkPath" Target="https://d.docs.live.net/Users/S6GWCB/AppData/Local/Temp/1/4ad63fe4-d6c5-4756-9e7b-50952291a79a_iandf_subjcm2-b_04_2019.zip.79a/CM2B%20April%202019%20Q3%20(solution)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eshw\AppData\Local\Temp\Rar$DIa14712.14041\CM2B%20April%202019%20Q4%20(solution)%20v2.xlsx" TargetMode="External"/><Relationship Id="rId1" Type="http://schemas.openxmlformats.org/officeDocument/2006/relationships/externalLinkPath" Target="file:///C:\Users\reshw\AppData\Local\Temp\Rar$DIa14712.14041\CM2B%20April%202019%20Q4%20(solution)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i"/>
      <sheetName val="ii"/>
      <sheetName val="iii"/>
      <sheetName val="iv"/>
      <sheetName val="v"/>
      <sheetName val="vi"/>
      <sheetName val="vii"/>
    </sheetNames>
    <sheetDataSet>
      <sheetData sheetId="0">
        <row r="3">
          <cell r="E3">
            <v>1000</v>
          </cell>
        </row>
        <row r="4">
          <cell r="E4">
            <v>200</v>
          </cell>
          <cell r="G4">
            <v>15</v>
          </cell>
        </row>
        <row r="5">
          <cell r="E5">
            <v>1000</v>
          </cell>
          <cell r="G5">
            <v>8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"/>
      <sheetName val="i"/>
      <sheetName val="ii"/>
      <sheetName val="iii"/>
      <sheetName val="iv"/>
      <sheetName val="v"/>
      <sheetName val="vi"/>
    </sheetNames>
    <sheetDataSet>
      <sheetData sheetId="0">
        <row r="2">
          <cell r="C2">
            <v>5000</v>
          </cell>
        </row>
        <row r="3">
          <cell r="C3">
            <v>50000</v>
          </cell>
        </row>
        <row r="4">
          <cell r="C4">
            <v>0.04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FAEBE-CC3D-481A-9332-168E5828C1F3}">
  <dimension ref="B3:E13"/>
  <sheetViews>
    <sheetView tabSelected="1" workbookViewId="0"/>
  </sheetViews>
  <sheetFormatPr defaultRowHeight="14"/>
  <cols>
    <col min="2" max="2" width="15.08203125" bestFit="1" customWidth="1"/>
    <col min="5" max="5" width="12.08203125" bestFit="1" customWidth="1"/>
  </cols>
  <sheetData>
    <row r="3" spans="2:5">
      <c r="B3" t="s">
        <v>20</v>
      </c>
      <c r="C3" s="7">
        <v>0.06</v>
      </c>
    </row>
    <row r="4" spans="2:5">
      <c r="B4" t="s">
        <v>14</v>
      </c>
      <c r="C4">
        <v>10000</v>
      </c>
    </row>
    <row r="5" spans="2:5">
      <c r="B5" t="s">
        <v>6</v>
      </c>
      <c r="C5" s="7">
        <v>0.17</v>
      </c>
    </row>
    <row r="6" spans="2:5">
      <c r="B6" t="s">
        <v>26</v>
      </c>
      <c r="C6">
        <v>100</v>
      </c>
    </row>
    <row r="8" spans="2:5">
      <c r="B8" s="22"/>
      <c r="C8" s="22" t="s">
        <v>3</v>
      </c>
      <c r="D8" s="22" t="s">
        <v>17</v>
      </c>
      <c r="E8" s="22" t="s">
        <v>18</v>
      </c>
    </row>
    <row r="9" spans="2:5">
      <c r="B9" s="22" t="s">
        <v>15</v>
      </c>
      <c r="C9" s="22">
        <v>150</v>
      </c>
      <c r="D9" s="22">
        <v>2.5</v>
      </c>
      <c r="E9" s="22">
        <v>2000</v>
      </c>
    </row>
    <row r="10" spans="2:5">
      <c r="B10" s="22" t="s">
        <v>16</v>
      </c>
      <c r="C10" s="22">
        <v>80</v>
      </c>
      <c r="D10" s="22">
        <v>2.5</v>
      </c>
      <c r="E10" s="22">
        <v>10000</v>
      </c>
    </row>
    <row r="13" spans="2:5">
      <c r="C13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F1A3-35F5-4160-AE15-08CEBACEEF01}">
  <dimension ref="A1:O31"/>
  <sheetViews>
    <sheetView workbookViewId="0"/>
  </sheetViews>
  <sheetFormatPr defaultRowHeight="14"/>
  <cols>
    <col min="1" max="1" width="19.83203125" bestFit="1" customWidth="1"/>
    <col min="2" max="2" width="9.83203125" customWidth="1"/>
    <col min="3" max="3" width="19.25" bestFit="1" customWidth="1"/>
    <col min="5" max="5" width="16.58203125" bestFit="1" customWidth="1"/>
    <col min="7" max="7" width="9.08203125" bestFit="1" customWidth="1"/>
    <col min="9" max="9" width="8.83203125" bestFit="1" customWidth="1"/>
  </cols>
  <sheetData>
    <row r="1" spans="1:15" ht="14.5">
      <c r="A1" s="1" t="s">
        <v>0</v>
      </c>
    </row>
    <row r="2" spans="1:15" ht="14.5">
      <c r="A2" s="2" t="s">
        <v>1</v>
      </c>
      <c r="B2" s="2" t="s">
        <v>19</v>
      </c>
      <c r="C2" s="2" t="s">
        <v>16</v>
      </c>
    </row>
    <row r="3" spans="1:15">
      <c r="A3" t="s">
        <v>2</v>
      </c>
      <c r="B3" s="3">
        <f>'Q1) data'!C6</f>
        <v>100</v>
      </c>
      <c r="C3" s="3">
        <f>'Q1) data'!C6</f>
        <v>100</v>
      </c>
    </row>
    <row r="4" spans="1:15">
      <c r="A4" t="s">
        <v>3</v>
      </c>
      <c r="B4" s="3">
        <f>'Q1) data'!C9</f>
        <v>150</v>
      </c>
      <c r="C4" s="3">
        <f>'Q1) data'!C10</f>
        <v>80</v>
      </c>
    </row>
    <row r="5" spans="1:15">
      <c r="A5" t="s">
        <v>4</v>
      </c>
      <c r="B5" s="15">
        <f>'Q1) data'!D9</f>
        <v>2.5</v>
      </c>
      <c r="C5" s="15">
        <f>'Q1) data'!D10</f>
        <v>2.5</v>
      </c>
    </row>
    <row r="6" spans="1:15">
      <c r="A6" t="s">
        <v>5</v>
      </c>
      <c r="B6" s="4">
        <f>'Q1) data'!C3</f>
        <v>0.06</v>
      </c>
      <c r="C6" s="4">
        <f>'Q1) data'!C3</f>
        <v>0.06</v>
      </c>
      <c r="E6" s="80"/>
      <c r="F6" s="80"/>
      <c r="G6" s="80"/>
      <c r="H6" s="80"/>
      <c r="I6" s="81"/>
      <c r="J6" s="80"/>
      <c r="K6" s="80"/>
      <c r="L6" s="80"/>
      <c r="M6" s="80"/>
      <c r="N6" s="80"/>
      <c r="O6" s="80"/>
    </row>
    <row r="7" spans="1:15" ht="14.5">
      <c r="A7" s="5" t="s">
        <v>6</v>
      </c>
      <c r="B7" s="4">
        <f>'Q1) data'!C5</f>
        <v>0.17</v>
      </c>
      <c r="C7" s="4">
        <f>'Q1) data'!C5</f>
        <v>0.17</v>
      </c>
      <c r="E7" s="82"/>
      <c r="F7" s="80"/>
      <c r="G7" s="80"/>
      <c r="H7" s="80"/>
      <c r="I7" s="82"/>
      <c r="J7" s="82"/>
      <c r="K7" s="80"/>
      <c r="L7" s="80"/>
      <c r="M7" s="80"/>
      <c r="N7" s="80"/>
      <c r="O7" s="80"/>
    </row>
    <row r="8" spans="1:15">
      <c r="E8" s="82"/>
      <c r="F8" s="80"/>
      <c r="G8" s="80"/>
      <c r="H8" s="80"/>
      <c r="I8" s="82"/>
      <c r="J8" s="80"/>
      <c r="K8" s="80"/>
      <c r="L8" s="80"/>
      <c r="M8" s="80"/>
      <c r="N8" s="80"/>
      <c r="O8" s="80"/>
    </row>
    <row r="9" spans="1:15" ht="14.5">
      <c r="A9" s="2" t="s">
        <v>7</v>
      </c>
      <c r="E9" s="80"/>
      <c r="F9" s="80"/>
      <c r="G9" s="80"/>
      <c r="H9" s="80"/>
      <c r="I9" s="82"/>
      <c r="J9" s="82"/>
      <c r="K9" s="80"/>
      <c r="L9" s="80"/>
      <c r="M9" s="80"/>
      <c r="N9" s="80"/>
      <c r="O9" s="80"/>
    </row>
    <row r="10" spans="1:15">
      <c r="A10" t="s">
        <v>8</v>
      </c>
      <c r="B10" s="56">
        <f>++B4*EXP(-B6*B5)</f>
        <v>129.10619646375866</v>
      </c>
      <c r="C10" s="56">
        <f>++C4*EXP(-C6*C5)</f>
        <v>68.856638114004625</v>
      </c>
      <c r="E10" s="80"/>
      <c r="F10" s="80"/>
      <c r="G10" s="6"/>
      <c r="H10" s="80"/>
      <c r="I10" s="80"/>
      <c r="J10" s="80"/>
      <c r="K10" s="80"/>
      <c r="L10" s="80"/>
      <c r="M10" s="80"/>
      <c r="N10" s="80"/>
      <c r="O10" s="80"/>
    </row>
    <row r="11" spans="1:15" ht="14.5">
      <c r="A11" s="5" t="s">
        <v>9</v>
      </c>
      <c r="B11" s="55">
        <f>+B7*B5^0.5</f>
        <v>0.26879360111431227</v>
      </c>
      <c r="C11" s="55">
        <f>+C7*C5^0.5</f>
        <v>0.26879360111431227</v>
      </c>
      <c r="E11" s="83"/>
      <c r="F11" s="84"/>
      <c r="G11" s="85"/>
      <c r="H11" s="80"/>
      <c r="I11" s="80"/>
      <c r="J11" s="80"/>
      <c r="K11" s="80"/>
      <c r="L11" s="80"/>
      <c r="M11" s="80"/>
      <c r="N11" s="80"/>
      <c r="O11" s="80"/>
    </row>
    <row r="12" spans="1:15">
      <c r="A12" t="s">
        <v>10</v>
      </c>
      <c r="B12" s="55">
        <f>+(LN(B3/B4)+(B6+B7*B7/2)*B5)/(B7*B5^0.5)</f>
        <v>-0.81601685158748882</v>
      </c>
      <c r="C12" s="55">
        <f>++(LN(C3/C4)+(C6+C7*C7/2)*C5)/(C7*C5^0.5)</f>
        <v>1.5226127021534135</v>
      </c>
      <c r="E12" s="80"/>
      <c r="F12" s="80"/>
      <c r="G12" s="85"/>
      <c r="H12" s="80"/>
      <c r="I12" s="80"/>
      <c r="J12" s="80"/>
      <c r="K12" s="80"/>
      <c r="L12" s="80"/>
      <c r="M12" s="80"/>
      <c r="N12" s="80"/>
      <c r="O12" s="80"/>
    </row>
    <row r="13" spans="1:15">
      <c r="A13" t="s">
        <v>11</v>
      </c>
      <c r="B13" s="55">
        <f>+B12-B11</f>
        <v>-1.084810452701801</v>
      </c>
      <c r="C13" s="55">
        <f>+C12-C11</f>
        <v>1.2538191010391011</v>
      </c>
      <c r="E13" s="80"/>
      <c r="F13" s="80"/>
      <c r="G13" s="85"/>
      <c r="H13" s="80"/>
      <c r="I13" s="80"/>
      <c r="J13" s="80"/>
      <c r="K13" s="80"/>
      <c r="L13" s="80"/>
      <c r="M13" s="80"/>
      <c r="N13" s="80"/>
      <c r="O13" s="80"/>
    </row>
    <row r="14" spans="1:15" ht="14.5">
      <c r="A14" s="5" t="s">
        <v>12</v>
      </c>
      <c r="B14" s="55">
        <f>_xlfn.NORM.DIST(B12,0,1,TRUE)</f>
        <v>0.20724524883225875</v>
      </c>
      <c r="C14" s="55">
        <f>_xlfn.NORM.DIST(C12,0,1,TRUE)</f>
        <v>0.93607218499967149</v>
      </c>
      <c r="E14" s="83"/>
      <c r="F14" s="80"/>
      <c r="G14" s="85"/>
      <c r="H14" s="80"/>
      <c r="I14" s="80"/>
      <c r="J14" s="80"/>
      <c r="K14" s="80"/>
      <c r="L14" s="80"/>
      <c r="M14" s="80"/>
      <c r="N14" s="80"/>
      <c r="O14" s="80"/>
    </row>
    <row r="15" spans="1:15" ht="14.5">
      <c r="A15" s="5" t="s">
        <v>13</v>
      </c>
      <c r="B15" s="55">
        <f>_xlfn.NORM.DIST(B13,0,1,TRUE)</f>
        <v>0.13900280751072855</v>
      </c>
      <c r="C15" s="55">
        <f>_xlfn.NORM.DIST(C13,0,1,TRUE)</f>
        <v>0.89504611758029684</v>
      </c>
      <c r="E15" s="83"/>
      <c r="F15" s="80"/>
      <c r="G15" s="85"/>
      <c r="H15" s="80"/>
      <c r="I15" s="80"/>
      <c r="J15" s="80"/>
      <c r="K15" s="80"/>
      <c r="L15" s="80"/>
      <c r="M15" s="80"/>
      <c r="N15" s="80"/>
      <c r="O15" s="80"/>
    </row>
    <row r="16" spans="1:15" ht="14.5">
      <c r="A16" s="5" t="s">
        <v>28</v>
      </c>
      <c r="B16" s="12">
        <f>B14*B3-B15*B10</f>
        <v>2.7784011077317281</v>
      </c>
      <c r="C16" s="12">
        <f>(C14-1)*C3-C15*C10+C10</f>
        <v>0.83399000040044768</v>
      </c>
      <c r="E16" s="83"/>
      <c r="F16" s="80"/>
      <c r="G16" s="80"/>
      <c r="H16" s="80"/>
      <c r="I16" s="80"/>
      <c r="J16" s="80"/>
      <c r="K16" s="80"/>
      <c r="L16" s="80"/>
      <c r="M16" s="80"/>
      <c r="N16" s="80"/>
      <c r="O16" s="80"/>
    </row>
    <row r="17" spans="1:15" ht="14.5"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</row>
    <row r="18" spans="1:15" ht="14.5">
      <c r="A18" s="1" t="s">
        <v>27</v>
      </c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</row>
    <row r="19" spans="1:15">
      <c r="B19" s="8" t="s">
        <v>21</v>
      </c>
      <c r="C19" s="8" t="s">
        <v>22</v>
      </c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</row>
    <row r="20" spans="1:15">
      <c r="A20" t="s">
        <v>23</v>
      </c>
      <c r="B20" s="10">
        <f>'Q1) data'!C4</f>
        <v>10000</v>
      </c>
      <c r="C20" s="11">
        <f>'Q1) data'!C6</f>
        <v>100</v>
      </c>
    </row>
    <row r="21" spans="1:15">
      <c r="A21" t="s">
        <v>24</v>
      </c>
      <c r="B21" s="10">
        <f>'Q1) data'!E9</f>
        <v>2000</v>
      </c>
      <c r="C21" s="14">
        <f>'Q1 solution'!B16</f>
        <v>2.7784011077317281</v>
      </c>
    </row>
    <row r="22" spans="1:15">
      <c r="A22" t="s">
        <v>25</v>
      </c>
      <c r="B22" s="10">
        <f>'Q1) data'!E10</f>
        <v>10000</v>
      </c>
      <c r="C22" s="11">
        <f>'Q1 solution'!C16</f>
        <v>0.83399000040044768</v>
      </c>
    </row>
    <row r="23" spans="1:15">
      <c r="B23" s="9"/>
    </row>
    <row r="24" spans="1:15" ht="14.5">
      <c r="A24" s="25" t="s">
        <v>27</v>
      </c>
      <c r="C24" s="10">
        <f>SUMPRODUCT(B20:B22,C20:C22)</f>
        <v>1013896.702219468</v>
      </c>
      <c r="E24" t="s">
        <v>50</v>
      </c>
      <c r="F24">
        <v>2</v>
      </c>
    </row>
    <row r="26" spans="1:15">
      <c r="A26" s="28" t="s">
        <v>112</v>
      </c>
    </row>
    <row r="27" spans="1:15">
      <c r="A27" t="s">
        <v>114</v>
      </c>
      <c r="B27" s="55">
        <f>_xlfn.NORM.S.DIST(B12, FALSE) / (B3 * B7 * SQRT(B5))</f>
        <v>1.0638891378625958E-2</v>
      </c>
      <c r="C27" s="55">
        <f>_xlfn.NORM.S.DIST(C12, FALSE) / (C3 * C7 * SQRT(C5))</f>
        <v>4.6565895100829412E-3</v>
      </c>
      <c r="E27" t="s">
        <v>113</v>
      </c>
      <c r="F27">
        <v>2</v>
      </c>
    </row>
    <row r="28" spans="1:15">
      <c r="A28" t="s">
        <v>113</v>
      </c>
      <c r="B28" s="55">
        <f>B14</f>
        <v>0.20724524883225875</v>
      </c>
      <c r="C28" s="55">
        <f>C14-1</f>
        <v>-6.3927815000328514E-2</v>
      </c>
      <c r="E28" t="s">
        <v>114</v>
      </c>
      <c r="F28">
        <v>4</v>
      </c>
    </row>
    <row r="29" spans="1:15">
      <c r="E29" s="28"/>
    </row>
    <row r="30" spans="1:15" ht="14.5">
      <c r="E30" s="2" t="s">
        <v>49</v>
      </c>
      <c r="F30" s="28">
        <f>SUM(F10:F16)+F24+SUM(F27:F28)</f>
        <v>8</v>
      </c>
    </row>
    <row r="31" spans="1:15" ht="29.15" customHeight="1"/>
  </sheetData>
  <mergeCells count="1">
    <mergeCell ref="E17:O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80FAB-153E-4AC4-8955-1C345FB7EE49}">
  <dimension ref="B7:C23"/>
  <sheetViews>
    <sheetView workbookViewId="0"/>
  </sheetViews>
  <sheetFormatPr defaultColWidth="9.08203125" defaultRowHeight="12.5"/>
  <cols>
    <col min="1" max="1" width="13.58203125" style="26" customWidth="1"/>
    <col min="2" max="2" width="31.83203125" style="26" bestFit="1" customWidth="1"/>
    <col min="3" max="3" width="4.33203125" style="26" bestFit="1" customWidth="1"/>
    <col min="4" max="5" width="10" style="26" bestFit="1" customWidth="1"/>
    <col min="6" max="6" width="13.25" style="26" bestFit="1" customWidth="1"/>
    <col min="7" max="16384" width="9.08203125" style="26"/>
  </cols>
  <sheetData>
    <row r="7" spans="2:3">
      <c r="B7" s="26" t="s">
        <v>29</v>
      </c>
    </row>
    <row r="9" spans="2:3">
      <c r="B9" s="26" t="s">
        <v>117</v>
      </c>
    </row>
    <row r="10" spans="2:3">
      <c r="B10" s="26" t="s">
        <v>51</v>
      </c>
    </row>
    <row r="11" spans="2:3">
      <c r="B11" s="26" t="s">
        <v>31</v>
      </c>
      <c r="C11" s="27">
        <v>1.25</v>
      </c>
    </row>
    <row r="12" spans="2:3">
      <c r="B12" s="26" t="s">
        <v>32</v>
      </c>
      <c r="C12" s="26">
        <v>0.9</v>
      </c>
    </row>
    <row r="13" spans="2:3">
      <c r="B13" s="26" t="s">
        <v>33</v>
      </c>
      <c r="C13" s="26">
        <v>0.4</v>
      </c>
    </row>
    <row r="14" spans="2:3">
      <c r="B14" s="26" t="s">
        <v>37</v>
      </c>
    </row>
    <row r="15" spans="2:3">
      <c r="B15" s="26" t="s">
        <v>34</v>
      </c>
      <c r="C15" s="26">
        <v>0.67</v>
      </c>
    </row>
    <row r="16" spans="2:3">
      <c r="B16" s="26" t="s">
        <v>35</v>
      </c>
      <c r="C16" s="26">
        <v>1.1499999999999999</v>
      </c>
    </row>
    <row r="17" spans="2:3">
      <c r="B17" s="26" t="s">
        <v>36</v>
      </c>
      <c r="C17" s="26">
        <v>0.44</v>
      </c>
    </row>
    <row r="19" spans="2:3">
      <c r="B19" s="26" t="s">
        <v>38</v>
      </c>
    </row>
    <row r="20" spans="2:3">
      <c r="B20" s="26" t="s">
        <v>39</v>
      </c>
      <c r="C20" s="26">
        <v>1.05</v>
      </c>
    </row>
    <row r="22" spans="2:3">
      <c r="B22" s="26" t="s">
        <v>40</v>
      </c>
    </row>
    <row r="23" spans="2:3">
      <c r="B23" s="26" t="s">
        <v>41</v>
      </c>
      <c r="C23" s="26">
        <v>0.6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974F1-2D65-4AD0-B20F-FD09854967AE}">
  <dimension ref="A3:E11"/>
  <sheetViews>
    <sheetView workbookViewId="0"/>
  </sheetViews>
  <sheetFormatPr defaultRowHeight="14"/>
  <cols>
    <col min="2" max="2" width="31.5" bestFit="1" customWidth="1"/>
  </cols>
  <sheetData>
    <row r="3" spans="1:5">
      <c r="A3" t="s">
        <v>42</v>
      </c>
      <c r="B3" t="s">
        <v>52</v>
      </c>
      <c r="C3" s="23">
        <f>SUM('Q2) data '!C11:C13)</f>
        <v>2.5499999999999998</v>
      </c>
    </row>
    <row r="6" spans="1:5">
      <c r="A6" t="s">
        <v>43</v>
      </c>
      <c r="B6" t="s">
        <v>44</v>
      </c>
      <c r="C6">
        <f>'Q2) data '!C20</f>
        <v>1.05</v>
      </c>
    </row>
    <row r="7" spans="1:5">
      <c r="B7" t="s">
        <v>41</v>
      </c>
      <c r="C7">
        <f>'Q2) data '!C23</f>
        <v>0.6</v>
      </c>
    </row>
    <row r="8" spans="1:5">
      <c r="B8" t="s">
        <v>53</v>
      </c>
      <c r="C8" s="23">
        <f>C3</f>
        <v>2.5499999999999998</v>
      </c>
    </row>
    <row r="10" spans="1:5">
      <c r="B10" t="s">
        <v>54</v>
      </c>
      <c r="C10" s="13">
        <f>C7+C6*4-C8</f>
        <v>2.25</v>
      </c>
    </row>
    <row r="11" spans="1:5">
      <c r="E11" s="28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DE91-EF09-4E4E-9E47-464E93BE01C4}">
  <dimension ref="B1:O510"/>
  <sheetViews>
    <sheetView zoomScaleNormal="100" workbookViewId="0"/>
  </sheetViews>
  <sheetFormatPr defaultRowHeight="14"/>
  <cols>
    <col min="14" max="14" width="30.5" bestFit="1" customWidth="1"/>
  </cols>
  <sheetData>
    <row r="1" spans="2:15" ht="14.5">
      <c r="G1" s="5"/>
      <c r="H1" s="5"/>
      <c r="I1" s="5"/>
      <c r="J1" s="5"/>
      <c r="K1" s="5"/>
      <c r="L1" s="5"/>
      <c r="M1" s="5"/>
    </row>
    <row r="2" spans="2:15" ht="14.5">
      <c r="B2" s="5" t="s">
        <v>39</v>
      </c>
      <c r="C2" s="5">
        <f>'Q2) data '!C20</f>
        <v>1.05</v>
      </c>
      <c r="D2" s="5"/>
      <c r="E2" s="5" t="s">
        <v>30</v>
      </c>
      <c r="F2" s="5" t="s">
        <v>31</v>
      </c>
      <c r="G2" s="5" t="s">
        <v>32</v>
      </c>
      <c r="H2" s="5" t="s">
        <v>33</v>
      </c>
      <c r="I2" s="5" t="s">
        <v>45</v>
      </c>
      <c r="J2" s="5" t="s">
        <v>55</v>
      </c>
      <c r="K2" s="5" t="s">
        <v>46</v>
      </c>
      <c r="L2" s="18"/>
      <c r="M2" s="5"/>
      <c r="N2" t="s">
        <v>56</v>
      </c>
      <c r="O2" s="54">
        <f>'Q2) data '!C23-MIN('Q2) iii, iv'!K3:K502)</f>
        <v>0.54649999999999987</v>
      </c>
    </row>
    <row r="3" spans="2:15" ht="14.5">
      <c r="B3" s="5" t="s">
        <v>41</v>
      </c>
      <c r="C3" s="5">
        <f>'Q2) data '!C23</f>
        <v>0.6</v>
      </c>
      <c r="D3" s="5"/>
      <c r="E3" s="16">
        <v>0.01</v>
      </c>
      <c r="F3" s="16">
        <f t="shared" ref="F3:F66" si="0">IF(E3=$C$7,$C$4,0)</f>
        <v>0</v>
      </c>
      <c r="G3" s="16">
        <f t="shared" ref="G3:G66" si="1">IF(E3=($C$7+$C$8),$C$5,0)</f>
        <v>0</v>
      </c>
      <c r="H3" s="16">
        <f t="shared" ref="H3:H66" si="2">IF(E3=SUM($C$7:$C$9),$C$6,0)</f>
        <v>0</v>
      </c>
      <c r="I3" s="17">
        <f>SUM($F$3:H3)</f>
        <v>0</v>
      </c>
      <c r="J3" s="18">
        <f t="shared" ref="J3:J66" si="3">E3*$C$2</f>
        <v>1.0500000000000001E-2</v>
      </c>
      <c r="K3" s="19">
        <f t="shared" ref="K3:K66" si="4">$C$3+J3-I3</f>
        <v>0.61049999999999993</v>
      </c>
      <c r="M3" s="5"/>
    </row>
    <row r="4" spans="2:15" ht="14.5">
      <c r="B4" s="5" t="s">
        <v>31</v>
      </c>
      <c r="C4" s="16">
        <f>'Q2) data '!C11</f>
        <v>1.25</v>
      </c>
      <c r="D4" s="16"/>
      <c r="E4" s="16">
        <v>0.02</v>
      </c>
      <c r="F4" s="16">
        <f t="shared" si="0"/>
        <v>0</v>
      </c>
      <c r="G4" s="16">
        <f t="shared" si="1"/>
        <v>0</v>
      </c>
      <c r="H4" s="16">
        <f t="shared" si="2"/>
        <v>0</v>
      </c>
      <c r="I4" s="17">
        <f>SUM($F$3:H4)</f>
        <v>0</v>
      </c>
      <c r="J4" s="18">
        <f t="shared" si="3"/>
        <v>2.1000000000000001E-2</v>
      </c>
      <c r="K4" s="19">
        <f t="shared" si="4"/>
        <v>0.621</v>
      </c>
      <c r="M4" s="5"/>
    </row>
    <row r="5" spans="2:15" ht="14.5">
      <c r="B5" s="5" t="s">
        <v>32</v>
      </c>
      <c r="C5" s="16">
        <f>'Q2) data '!C12</f>
        <v>0.9</v>
      </c>
      <c r="D5" s="16"/>
      <c r="E5" s="16">
        <v>0.03</v>
      </c>
      <c r="F5" s="16">
        <f t="shared" si="0"/>
        <v>0</v>
      </c>
      <c r="G5" s="16">
        <f t="shared" si="1"/>
        <v>0</v>
      </c>
      <c r="H5" s="16">
        <f t="shared" si="2"/>
        <v>0</v>
      </c>
      <c r="I5" s="17">
        <f>SUM($F$3:H5)</f>
        <v>0</v>
      </c>
      <c r="J5" s="18">
        <f t="shared" si="3"/>
        <v>3.15E-2</v>
      </c>
      <c r="K5" s="19">
        <f t="shared" si="4"/>
        <v>0.63149999999999995</v>
      </c>
      <c r="M5" s="5"/>
    </row>
    <row r="6" spans="2:15" ht="14.5">
      <c r="B6" s="5" t="s">
        <v>33</v>
      </c>
      <c r="C6" s="16">
        <f>'Q2) data '!C13</f>
        <v>0.4</v>
      </c>
      <c r="D6" s="16"/>
      <c r="E6" s="16">
        <v>0.04</v>
      </c>
      <c r="F6" s="16">
        <f t="shared" si="0"/>
        <v>0</v>
      </c>
      <c r="G6" s="16">
        <f t="shared" si="1"/>
        <v>0</v>
      </c>
      <c r="H6" s="16">
        <f t="shared" si="2"/>
        <v>0</v>
      </c>
      <c r="I6" s="17">
        <f>SUM($F$3:H6)</f>
        <v>0</v>
      </c>
      <c r="J6" s="18">
        <f t="shared" si="3"/>
        <v>4.2000000000000003E-2</v>
      </c>
      <c r="K6" s="19">
        <f t="shared" si="4"/>
        <v>0.64200000000000002</v>
      </c>
      <c r="L6" s="5"/>
      <c r="M6" s="5"/>
    </row>
    <row r="7" spans="2:15" ht="14.5">
      <c r="B7" s="5" t="s">
        <v>34</v>
      </c>
      <c r="C7" s="5">
        <f>'Q2) data '!C15</f>
        <v>0.67</v>
      </c>
      <c r="D7" s="5"/>
      <c r="E7" s="16">
        <v>0.05</v>
      </c>
      <c r="F7" s="16">
        <f t="shared" si="0"/>
        <v>0</v>
      </c>
      <c r="G7" s="16">
        <f t="shared" si="1"/>
        <v>0</v>
      </c>
      <c r="H7" s="16">
        <f t="shared" si="2"/>
        <v>0</v>
      </c>
      <c r="I7" s="17">
        <f>SUM($F$3:H7)</f>
        <v>0</v>
      </c>
      <c r="J7" s="18">
        <f t="shared" si="3"/>
        <v>5.2500000000000005E-2</v>
      </c>
      <c r="K7" s="19">
        <f t="shared" si="4"/>
        <v>0.65249999999999997</v>
      </c>
      <c r="L7" s="5"/>
      <c r="M7" s="5"/>
    </row>
    <row r="8" spans="2:15" ht="14.5">
      <c r="B8" s="5" t="s">
        <v>35</v>
      </c>
      <c r="C8" s="5">
        <f>'Q2) data '!C16</f>
        <v>1.1499999999999999</v>
      </c>
      <c r="D8" s="5"/>
      <c r="E8" s="16">
        <v>0.06</v>
      </c>
      <c r="F8" s="16">
        <f t="shared" si="0"/>
        <v>0</v>
      </c>
      <c r="G8" s="16">
        <f t="shared" si="1"/>
        <v>0</v>
      </c>
      <c r="H8" s="16">
        <f t="shared" si="2"/>
        <v>0</v>
      </c>
      <c r="I8" s="17">
        <f>SUM($F$3:H8)</f>
        <v>0</v>
      </c>
      <c r="J8" s="18">
        <f t="shared" si="3"/>
        <v>6.3E-2</v>
      </c>
      <c r="K8" s="19">
        <f t="shared" si="4"/>
        <v>0.66300000000000003</v>
      </c>
      <c r="L8" s="5"/>
      <c r="M8" s="5"/>
    </row>
    <row r="9" spans="2:15" ht="14.5">
      <c r="B9" s="5" t="s">
        <v>36</v>
      </c>
      <c r="C9" s="5">
        <f>'Q2) data '!C17</f>
        <v>0.44</v>
      </c>
      <c r="D9" s="5"/>
      <c r="E9" s="16">
        <v>7.0000000000000007E-2</v>
      </c>
      <c r="F9" s="16">
        <f t="shared" si="0"/>
        <v>0</v>
      </c>
      <c r="G9" s="16">
        <f t="shared" si="1"/>
        <v>0</v>
      </c>
      <c r="H9" s="16">
        <f t="shared" si="2"/>
        <v>0</v>
      </c>
      <c r="I9" s="17">
        <f>SUM($F$3:H9)</f>
        <v>0</v>
      </c>
      <c r="J9" s="18">
        <f t="shared" si="3"/>
        <v>7.350000000000001E-2</v>
      </c>
      <c r="K9" s="19">
        <f t="shared" si="4"/>
        <v>0.67349999999999999</v>
      </c>
      <c r="L9" s="5"/>
      <c r="M9" s="5"/>
    </row>
    <row r="10" spans="2:15" ht="14.5">
      <c r="E10" s="16">
        <v>0.08</v>
      </c>
      <c r="F10" s="16">
        <f t="shared" si="0"/>
        <v>0</v>
      </c>
      <c r="G10" s="16">
        <f t="shared" si="1"/>
        <v>0</v>
      </c>
      <c r="H10" s="16">
        <f t="shared" si="2"/>
        <v>0</v>
      </c>
      <c r="I10" s="17">
        <f>SUM($F$3:H10)</f>
        <v>0</v>
      </c>
      <c r="J10" s="18">
        <f t="shared" si="3"/>
        <v>8.4000000000000005E-2</v>
      </c>
      <c r="K10" s="19">
        <f t="shared" si="4"/>
        <v>0.68399999999999994</v>
      </c>
      <c r="L10" s="5"/>
      <c r="M10" s="5"/>
    </row>
    <row r="11" spans="2:15" ht="14.5">
      <c r="E11" s="16">
        <v>0.09</v>
      </c>
      <c r="F11" s="16">
        <f t="shared" si="0"/>
        <v>0</v>
      </c>
      <c r="G11" s="16">
        <f t="shared" si="1"/>
        <v>0</v>
      </c>
      <c r="H11" s="16">
        <f t="shared" si="2"/>
        <v>0</v>
      </c>
      <c r="I11" s="17">
        <f>SUM($F$3:H11)</f>
        <v>0</v>
      </c>
      <c r="J11" s="18">
        <f t="shared" si="3"/>
        <v>9.4500000000000001E-2</v>
      </c>
      <c r="K11" s="19">
        <f t="shared" si="4"/>
        <v>0.69450000000000001</v>
      </c>
      <c r="L11" s="5"/>
      <c r="M11" s="5"/>
    </row>
    <row r="12" spans="2:15" ht="14.5">
      <c r="E12" s="16">
        <v>0.1</v>
      </c>
      <c r="F12" s="16">
        <f t="shared" si="0"/>
        <v>0</v>
      </c>
      <c r="G12" s="16">
        <f t="shared" si="1"/>
        <v>0</v>
      </c>
      <c r="H12" s="16">
        <f t="shared" si="2"/>
        <v>0</v>
      </c>
      <c r="I12" s="17">
        <f>SUM($F$3:H12)</f>
        <v>0</v>
      </c>
      <c r="J12" s="18">
        <f t="shared" si="3"/>
        <v>0.10500000000000001</v>
      </c>
      <c r="K12" s="19">
        <f t="shared" si="4"/>
        <v>0.70499999999999996</v>
      </c>
      <c r="L12" s="5"/>
      <c r="M12" s="5"/>
    </row>
    <row r="13" spans="2:15" ht="14.5">
      <c r="E13" s="16">
        <v>0.11</v>
      </c>
      <c r="F13" s="16">
        <f t="shared" si="0"/>
        <v>0</v>
      </c>
      <c r="G13" s="16">
        <f t="shared" si="1"/>
        <v>0</v>
      </c>
      <c r="H13" s="16">
        <f t="shared" si="2"/>
        <v>0</v>
      </c>
      <c r="I13" s="17">
        <f>SUM($F$3:H13)</f>
        <v>0</v>
      </c>
      <c r="J13" s="18">
        <f t="shared" si="3"/>
        <v>0.11550000000000001</v>
      </c>
      <c r="K13" s="19">
        <f t="shared" si="4"/>
        <v>0.71550000000000002</v>
      </c>
      <c r="L13" s="5"/>
      <c r="M13" s="5"/>
    </row>
    <row r="14" spans="2:15" ht="14.5">
      <c r="E14" s="16">
        <v>0.12</v>
      </c>
      <c r="F14" s="16">
        <f t="shared" si="0"/>
        <v>0</v>
      </c>
      <c r="G14" s="16">
        <f t="shared" si="1"/>
        <v>0</v>
      </c>
      <c r="H14" s="16">
        <f t="shared" si="2"/>
        <v>0</v>
      </c>
      <c r="I14" s="17">
        <f>SUM($F$3:H14)</f>
        <v>0</v>
      </c>
      <c r="J14" s="18">
        <f t="shared" si="3"/>
        <v>0.126</v>
      </c>
      <c r="K14" s="19">
        <f t="shared" si="4"/>
        <v>0.72599999999999998</v>
      </c>
      <c r="L14" s="5"/>
      <c r="M14" s="5"/>
    </row>
    <row r="15" spans="2:15" ht="14.5">
      <c r="E15" s="16">
        <v>0.13</v>
      </c>
      <c r="F15" s="16">
        <f t="shared" si="0"/>
        <v>0</v>
      </c>
      <c r="G15" s="16">
        <f t="shared" si="1"/>
        <v>0</v>
      </c>
      <c r="H15" s="16">
        <f t="shared" si="2"/>
        <v>0</v>
      </c>
      <c r="I15" s="17">
        <f>SUM($F$3:H15)</f>
        <v>0</v>
      </c>
      <c r="J15" s="18">
        <f t="shared" si="3"/>
        <v>0.13650000000000001</v>
      </c>
      <c r="K15" s="19">
        <f t="shared" si="4"/>
        <v>0.73649999999999993</v>
      </c>
      <c r="L15" s="5"/>
      <c r="M15" s="5"/>
    </row>
    <row r="16" spans="2:15" ht="14.5">
      <c r="E16" s="16">
        <v>0.14000000000000001</v>
      </c>
      <c r="F16" s="16">
        <f t="shared" si="0"/>
        <v>0</v>
      </c>
      <c r="G16" s="16">
        <f t="shared" si="1"/>
        <v>0</v>
      </c>
      <c r="H16" s="16">
        <f t="shared" si="2"/>
        <v>0</v>
      </c>
      <c r="I16" s="17">
        <f>SUM($F$3:H16)</f>
        <v>0</v>
      </c>
      <c r="J16" s="18">
        <f t="shared" si="3"/>
        <v>0.14700000000000002</v>
      </c>
      <c r="K16" s="19">
        <f t="shared" si="4"/>
        <v>0.747</v>
      </c>
      <c r="L16" s="5"/>
      <c r="M16" s="5"/>
    </row>
    <row r="17" spans="5:15" ht="14.5">
      <c r="E17" s="16">
        <v>0.15</v>
      </c>
      <c r="F17" s="16">
        <f t="shared" si="0"/>
        <v>0</v>
      </c>
      <c r="G17" s="16">
        <f t="shared" si="1"/>
        <v>0</v>
      </c>
      <c r="H17" s="16">
        <f t="shared" si="2"/>
        <v>0</v>
      </c>
      <c r="I17" s="17">
        <f>SUM($F$3:H17)</f>
        <v>0</v>
      </c>
      <c r="J17" s="18">
        <f t="shared" si="3"/>
        <v>0.1575</v>
      </c>
      <c r="K17" s="19">
        <f t="shared" si="4"/>
        <v>0.75749999999999995</v>
      </c>
      <c r="L17" s="5"/>
      <c r="M17" s="5"/>
    </row>
    <row r="18" spans="5:15" ht="14.5">
      <c r="E18" s="16">
        <v>0.16</v>
      </c>
      <c r="F18" s="16">
        <f t="shared" si="0"/>
        <v>0</v>
      </c>
      <c r="G18" s="16">
        <f t="shared" si="1"/>
        <v>0</v>
      </c>
      <c r="H18" s="16">
        <f t="shared" si="2"/>
        <v>0</v>
      </c>
      <c r="I18" s="17">
        <f>SUM($F$3:H18)</f>
        <v>0</v>
      </c>
      <c r="J18" s="18">
        <f t="shared" si="3"/>
        <v>0.16800000000000001</v>
      </c>
      <c r="K18" s="19">
        <f t="shared" si="4"/>
        <v>0.76800000000000002</v>
      </c>
      <c r="L18" s="5"/>
      <c r="M18" s="5"/>
    </row>
    <row r="19" spans="5:15" ht="14.5">
      <c r="E19" s="16">
        <v>0.17</v>
      </c>
      <c r="F19" s="16">
        <f t="shared" si="0"/>
        <v>0</v>
      </c>
      <c r="G19" s="16">
        <f t="shared" si="1"/>
        <v>0</v>
      </c>
      <c r="H19" s="16">
        <f t="shared" si="2"/>
        <v>0</v>
      </c>
      <c r="I19" s="17">
        <f>SUM($F$3:H19)</f>
        <v>0</v>
      </c>
      <c r="J19" s="18">
        <f t="shared" si="3"/>
        <v>0.17850000000000002</v>
      </c>
      <c r="K19" s="19">
        <f t="shared" si="4"/>
        <v>0.77849999999999997</v>
      </c>
      <c r="L19" s="5"/>
      <c r="M19" s="5"/>
      <c r="N19" s="28"/>
    </row>
    <row r="20" spans="5:15" ht="14.5">
      <c r="E20" s="16">
        <v>0.18</v>
      </c>
      <c r="F20" s="16">
        <f t="shared" si="0"/>
        <v>0</v>
      </c>
      <c r="G20" s="16">
        <f t="shared" si="1"/>
        <v>0</v>
      </c>
      <c r="H20" s="16">
        <f t="shared" si="2"/>
        <v>0</v>
      </c>
      <c r="I20" s="17">
        <f>SUM($F$3:H20)</f>
        <v>0</v>
      </c>
      <c r="J20" s="18">
        <f t="shared" si="3"/>
        <v>0.189</v>
      </c>
      <c r="K20" s="19">
        <f t="shared" si="4"/>
        <v>0.78899999999999992</v>
      </c>
      <c r="L20" s="5"/>
      <c r="M20" s="5"/>
    </row>
    <row r="21" spans="5:15" ht="14.5">
      <c r="E21" s="16">
        <v>0.19</v>
      </c>
      <c r="F21" s="16">
        <f t="shared" si="0"/>
        <v>0</v>
      </c>
      <c r="G21" s="16">
        <f t="shared" si="1"/>
        <v>0</v>
      </c>
      <c r="H21" s="16">
        <f t="shared" si="2"/>
        <v>0</v>
      </c>
      <c r="I21" s="17">
        <f>SUM($F$3:H21)</f>
        <v>0</v>
      </c>
      <c r="J21" s="18">
        <f t="shared" si="3"/>
        <v>0.19950000000000001</v>
      </c>
      <c r="K21" s="19">
        <f t="shared" si="4"/>
        <v>0.79949999999999999</v>
      </c>
      <c r="L21" s="5"/>
      <c r="M21" s="5"/>
    </row>
    <row r="22" spans="5:15" ht="14.5">
      <c r="E22" s="16">
        <v>0.2</v>
      </c>
      <c r="F22" s="16">
        <f t="shared" si="0"/>
        <v>0</v>
      </c>
      <c r="G22" s="16">
        <f t="shared" si="1"/>
        <v>0</v>
      </c>
      <c r="H22" s="16">
        <f t="shared" si="2"/>
        <v>0</v>
      </c>
      <c r="I22" s="17">
        <f>SUM($F$3:H22)</f>
        <v>0</v>
      </c>
      <c r="J22" s="18">
        <f t="shared" si="3"/>
        <v>0.21000000000000002</v>
      </c>
      <c r="K22" s="19">
        <f t="shared" si="4"/>
        <v>0.81</v>
      </c>
      <c r="L22" s="5"/>
      <c r="M22" s="5"/>
    </row>
    <row r="23" spans="5:15" ht="14.5">
      <c r="E23" s="16">
        <v>0.21</v>
      </c>
      <c r="F23" s="16">
        <f t="shared" si="0"/>
        <v>0</v>
      </c>
      <c r="G23" s="16">
        <f t="shared" si="1"/>
        <v>0</v>
      </c>
      <c r="H23" s="16">
        <f t="shared" si="2"/>
        <v>0</v>
      </c>
      <c r="I23" s="17">
        <f>SUM($F$3:H23)</f>
        <v>0</v>
      </c>
      <c r="J23" s="18">
        <f t="shared" si="3"/>
        <v>0.2205</v>
      </c>
      <c r="K23" s="19">
        <f t="shared" si="4"/>
        <v>0.82050000000000001</v>
      </c>
      <c r="L23" s="5"/>
      <c r="M23" s="5"/>
    </row>
    <row r="24" spans="5:15" ht="14.5">
      <c r="E24" s="16">
        <v>0.22</v>
      </c>
      <c r="F24" s="16">
        <f t="shared" si="0"/>
        <v>0</v>
      </c>
      <c r="G24" s="16">
        <f t="shared" si="1"/>
        <v>0</v>
      </c>
      <c r="H24" s="16">
        <f t="shared" si="2"/>
        <v>0</v>
      </c>
      <c r="I24" s="17">
        <f>SUM($F$3:H24)</f>
        <v>0</v>
      </c>
      <c r="J24" s="18">
        <f t="shared" si="3"/>
        <v>0.23100000000000001</v>
      </c>
      <c r="K24" s="19">
        <f t="shared" si="4"/>
        <v>0.83099999999999996</v>
      </c>
      <c r="L24" s="5"/>
      <c r="M24" s="5"/>
      <c r="O24" s="28"/>
    </row>
    <row r="25" spans="5:15" ht="14.5">
      <c r="E25" s="16">
        <v>0.23</v>
      </c>
      <c r="F25" s="16">
        <f t="shared" si="0"/>
        <v>0</v>
      </c>
      <c r="G25" s="16">
        <f t="shared" si="1"/>
        <v>0</v>
      </c>
      <c r="H25" s="16">
        <f t="shared" si="2"/>
        <v>0</v>
      </c>
      <c r="I25" s="17">
        <f>SUM($F$3:H25)</f>
        <v>0</v>
      </c>
      <c r="J25" s="18">
        <f t="shared" si="3"/>
        <v>0.24150000000000002</v>
      </c>
      <c r="K25" s="19">
        <f t="shared" si="4"/>
        <v>0.84150000000000003</v>
      </c>
      <c r="L25" s="5"/>
      <c r="M25" s="5"/>
      <c r="N25" s="28"/>
    </row>
    <row r="26" spans="5:15" ht="14.5">
      <c r="E26" s="16">
        <v>0.24</v>
      </c>
      <c r="F26" s="16">
        <f t="shared" si="0"/>
        <v>0</v>
      </c>
      <c r="G26" s="16">
        <f t="shared" si="1"/>
        <v>0</v>
      </c>
      <c r="H26" s="16">
        <f t="shared" si="2"/>
        <v>0</v>
      </c>
      <c r="I26" s="17">
        <f>SUM($F$3:H26)</f>
        <v>0</v>
      </c>
      <c r="J26" s="18">
        <f t="shared" si="3"/>
        <v>0.252</v>
      </c>
      <c r="K26" s="19">
        <f t="shared" si="4"/>
        <v>0.85199999999999998</v>
      </c>
      <c r="L26" s="5"/>
      <c r="M26" s="5"/>
    </row>
    <row r="27" spans="5:15" ht="14.5">
      <c r="E27" s="16">
        <v>0.25</v>
      </c>
      <c r="F27" s="16">
        <f t="shared" si="0"/>
        <v>0</v>
      </c>
      <c r="G27" s="16">
        <f t="shared" si="1"/>
        <v>0</v>
      </c>
      <c r="H27" s="16">
        <f t="shared" si="2"/>
        <v>0</v>
      </c>
      <c r="I27" s="17">
        <f>SUM($F$3:H27)</f>
        <v>0</v>
      </c>
      <c r="J27" s="18">
        <f t="shared" si="3"/>
        <v>0.26250000000000001</v>
      </c>
      <c r="K27" s="19">
        <f t="shared" si="4"/>
        <v>0.86250000000000004</v>
      </c>
      <c r="L27" s="5"/>
      <c r="M27" s="5"/>
      <c r="N27" s="28"/>
    </row>
    <row r="28" spans="5:15" ht="14.5">
      <c r="E28" s="16">
        <v>0.26</v>
      </c>
      <c r="F28" s="16">
        <f t="shared" si="0"/>
        <v>0</v>
      </c>
      <c r="G28" s="16">
        <f t="shared" si="1"/>
        <v>0</v>
      </c>
      <c r="H28" s="16">
        <f t="shared" si="2"/>
        <v>0</v>
      </c>
      <c r="I28" s="17">
        <f>SUM($F$3:H28)</f>
        <v>0</v>
      </c>
      <c r="J28" s="18">
        <f t="shared" si="3"/>
        <v>0.27300000000000002</v>
      </c>
      <c r="K28" s="19">
        <f t="shared" si="4"/>
        <v>0.873</v>
      </c>
      <c r="L28" s="5"/>
      <c r="M28" s="5"/>
      <c r="O28" s="28"/>
    </row>
    <row r="29" spans="5:15" ht="14.5">
      <c r="E29" s="16">
        <v>0.27</v>
      </c>
      <c r="F29" s="16">
        <f t="shared" si="0"/>
        <v>0</v>
      </c>
      <c r="G29" s="16">
        <f t="shared" si="1"/>
        <v>0</v>
      </c>
      <c r="H29" s="16">
        <f t="shared" si="2"/>
        <v>0</v>
      </c>
      <c r="I29" s="17">
        <f>SUM($F$3:H29)</f>
        <v>0</v>
      </c>
      <c r="J29" s="18">
        <f t="shared" si="3"/>
        <v>0.28350000000000003</v>
      </c>
      <c r="K29" s="19">
        <f t="shared" si="4"/>
        <v>0.88349999999999995</v>
      </c>
      <c r="L29" s="5"/>
      <c r="M29" s="5"/>
    </row>
    <row r="30" spans="5:15" ht="14.5">
      <c r="E30" s="16">
        <v>0.28000000000000003</v>
      </c>
      <c r="F30" s="16">
        <f t="shared" si="0"/>
        <v>0</v>
      </c>
      <c r="G30" s="16">
        <f t="shared" si="1"/>
        <v>0</v>
      </c>
      <c r="H30" s="16">
        <f t="shared" si="2"/>
        <v>0</v>
      </c>
      <c r="I30" s="17">
        <f>SUM($F$3:H30)</f>
        <v>0</v>
      </c>
      <c r="J30" s="18">
        <f t="shared" si="3"/>
        <v>0.29400000000000004</v>
      </c>
      <c r="K30" s="19">
        <f t="shared" si="4"/>
        <v>0.89400000000000002</v>
      </c>
      <c r="L30" s="5"/>
      <c r="M30" s="5"/>
    </row>
    <row r="31" spans="5:15" ht="14.5">
      <c r="E31" s="16">
        <v>0.28999999999999998</v>
      </c>
      <c r="F31" s="16">
        <f t="shared" si="0"/>
        <v>0</v>
      </c>
      <c r="G31" s="16">
        <f t="shared" si="1"/>
        <v>0</v>
      </c>
      <c r="H31" s="16">
        <f t="shared" si="2"/>
        <v>0</v>
      </c>
      <c r="I31" s="17">
        <f>SUM($F$3:H31)</f>
        <v>0</v>
      </c>
      <c r="J31" s="18">
        <f t="shared" si="3"/>
        <v>0.30449999999999999</v>
      </c>
      <c r="K31" s="19">
        <f t="shared" si="4"/>
        <v>0.90449999999999997</v>
      </c>
      <c r="L31" s="5"/>
      <c r="M31" s="5"/>
    </row>
    <row r="32" spans="5:15" ht="14.5">
      <c r="E32" s="16">
        <v>0.3</v>
      </c>
      <c r="F32" s="16">
        <f t="shared" si="0"/>
        <v>0</v>
      </c>
      <c r="G32" s="16">
        <f t="shared" si="1"/>
        <v>0</v>
      </c>
      <c r="H32" s="16">
        <f t="shared" si="2"/>
        <v>0</v>
      </c>
      <c r="I32" s="17">
        <f>SUM($F$3:H32)</f>
        <v>0</v>
      </c>
      <c r="J32" s="18">
        <f t="shared" si="3"/>
        <v>0.315</v>
      </c>
      <c r="K32" s="19">
        <f t="shared" si="4"/>
        <v>0.91500000000000004</v>
      </c>
      <c r="L32" s="5"/>
      <c r="M32" s="5"/>
    </row>
    <row r="33" spans="5:13" ht="14.5">
      <c r="E33" s="16">
        <v>0.31</v>
      </c>
      <c r="F33" s="16">
        <f t="shared" si="0"/>
        <v>0</v>
      </c>
      <c r="G33" s="16">
        <f t="shared" si="1"/>
        <v>0</v>
      </c>
      <c r="H33" s="16">
        <f t="shared" si="2"/>
        <v>0</v>
      </c>
      <c r="I33" s="17">
        <f>SUM($F$3:H33)</f>
        <v>0</v>
      </c>
      <c r="J33" s="18">
        <f t="shared" si="3"/>
        <v>0.32550000000000001</v>
      </c>
      <c r="K33" s="19">
        <f t="shared" si="4"/>
        <v>0.92549999999999999</v>
      </c>
      <c r="L33" s="5"/>
      <c r="M33" s="5"/>
    </row>
    <row r="34" spans="5:13" ht="14.5">
      <c r="E34" s="16">
        <v>0.32</v>
      </c>
      <c r="F34" s="16">
        <f t="shared" si="0"/>
        <v>0</v>
      </c>
      <c r="G34" s="16">
        <f t="shared" si="1"/>
        <v>0</v>
      </c>
      <c r="H34" s="16">
        <f t="shared" si="2"/>
        <v>0</v>
      </c>
      <c r="I34" s="17">
        <f>SUM($F$3:H34)</f>
        <v>0</v>
      </c>
      <c r="J34" s="18">
        <f t="shared" si="3"/>
        <v>0.33600000000000002</v>
      </c>
      <c r="K34" s="19">
        <f t="shared" si="4"/>
        <v>0.93599999999999994</v>
      </c>
      <c r="L34" s="5"/>
      <c r="M34" s="5"/>
    </row>
    <row r="35" spans="5:13" ht="14.5">
      <c r="E35" s="16">
        <v>0.33</v>
      </c>
      <c r="F35" s="16">
        <f t="shared" si="0"/>
        <v>0</v>
      </c>
      <c r="G35" s="16">
        <f t="shared" si="1"/>
        <v>0</v>
      </c>
      <c r="H35" s="16">
        <f t="shared" si="2"/>
        <v>0</v>
      </c>
      <c r="I35" s="17">
        <f>SUM($F$3:H35)</f>
        <v>0</v>
      </c>
      <c r="J35" s="18">
        <f t="shared" si="3"/>
        <v>0.34650000000000003</v>
      </c>
      <c r="K35" s="19">
        <f t="shared" si="4"/>
        <v>0.94650000000000001</v>
      </c>
      <c r="L35" s="5"/>
      <c r="M35" s="5"/>
    </row>
    <row r="36" spans="5:13" ht="14.5">
      <c r="E36" s="16">
        <v>0.34</v>
      </c>
      <c r="F36" s="16">
        <f t="shared" si="0"/>
        <v>0</v>
      </c>
      <c r="G36" s="16">
        <f t="shared" si="1"/>
        <v>0</v>
      </c>
      <c r="H36" s="16">
        <f t="shared" si="2"/>
        <v>0</v>
      </c>
      <c r="I36" s="17">
        <f>SUM($F$3:H36)</f>
        <v>0</v>
      </c>
      <c r="J36" s="18">
        <f t="shared" si="3"/>
        <v>0.35700000000000004</v>
      </c>
      <c r="K36" s="19">
        <f t="shared" si="4"/>
        <v>0.95700000000000007</v>
      </c>
      <c r="L36" s="5"/>
      <c r="M36" s="5"/>
    </row>
    <row r="37" spans="5:13" ht="14.5">
      <c r="E37" s="16">
        <v>0.35</v>
      </c>
      <c r="F37" s="16">
        <f t="shared" si="0"/>
        <v>0</v>
      </c>
      <c r="G37" s="16">
        <f t="shared" si="1"/>
        <v>0</v>
      </c>
      <c r="H37" s="16">
        <f t="shared" si="2"/>
        <v>0</v>
      </c>
      <c r="I37" s="17">
        <f>SUM($F$3:H37)</f>
        <v>0</v>
      </c>
      <c r="J37" s="18">
        <f t="shared" si="3"/>
        <v>0.36749999999999999</v>
      </c>
      <c r="K37" s="19">
        <f t="shared" si="4"/>
        <v>0.96750000000000003</v>
      </c>
      <c r="L37" s="5"/>
      <c r="M37" s="5"/>
    </row>
    <row r="38" spans="5:13" ht="14.5">
      <c r="E38" s="16">
        <v>0.36</v>
      </c>
      <c r="F38" s="16">
        <f t="shared" si="0"/>
        <v>0</v>
      </c>
      <c r="G38" s="16">
        <f t="shared" si="1"/>
        <v>0</v>
      </c>
      <c r="H38" s="16">
        <f t="shared" si="2"/>
        <v>0</v>
      </c>
      <c r="I38" s="17">
        <f>SUM($F$3:H38)</f>
        <v>0</v>
      </c>
      <c r="J38" s="18">
        <f t="shared" si="3"/>
        <v>0.378</v>
      </c>
      <c r="K38" s="19">
        <f t="shared" si="4"/>
        <v>0.97799999999999998</v>
      </c>
      <c r="L38" s="5"/>
      <c r="M38" s="5"/>
    </row>
    <row r="39" spans="5:13" ht="14.5">
      <c r="E39" s="16">
        <v>0.37</v>
      </c>
      <c r="F39" s="16">
        <f t="shared" si="0"/>
        <v>0</v>
      </c>
      <c r="G39" s="16">
        <f t="shared" si="1"/>
        <v>0</v>
      </c>
      <c r="H39" s="16">
        <f t="shared" si="2"/>
        <v>0</v>
      </c>
      <c r="I39" s="17">
        <f>SUM($F$3:H39)</f>
        <v>0</v>
      </c>
      <c r="J39" s="18">
        <f t="shared" si="3"/>
        <v>0.38850000000000001</v>
      </c>
      <c r="K39" s="19">
        <f t="shared" si="4"/>
        <v>0.98849999999999993</v>
      </c>
      <c r="L39" s="5"/>
      <c r="M39" s="5"/>
    </row>
    <row r="40" spans="5:13" ht="14.5">
      <c r="E40" s="16">
        <v>0.38</v>
      </c>
      <c r="F40" s="16">
        <f t="shared" si="0"/>
        <v>0</v>
      </c>
      <c r="G40" s="16">
        <f t="shared" si="1"/>
        <v>0</v>
      </c>
      <c r="H40" s="16">
        <f t="shared" si="2"/>
        <v>0</v>
      </c>
      <c r="I40" s="17">
        <f>SUM($F$3:H40)</f>
        <v>0</v>
      </c>
      <c r="J40" s="18">
        <f t="shared" si="3"/>
        <v>0.39900000000000002</v>
      </c>
      <c r="K40" s="19">
        <f t="shared" si="4"/>
        <v>0.999</v>
      </c>
      <c r="L40" s="5"/>
      <c r="M40" s="5"/>
    </row>
    <row r="41" spans="5:13" ht="14.5">
      <c r="E41" s="16">
        <v>0.39</v>
      </c>
      <c r="F41" s="16">
        <f t="shared" si="0"/>
        <v>0</v>
      </c>
      <c r="G41" s="16">
        <f t="shared" si="1"/>
        <v>0</v>
      </c>
      <c r="H41" s="16">
        <f t="shared" si="2"/>
        <v>0</v>
      </c>
      <c r="I41" s="17">
        <f>SUM($F$3:H41)</f>
        <v>0</v>
      </c>
      <c r="J41" s="18">
        <f t="shared" si="3"/>
        <v>0.40950000000000003</v>
      </c>
      <c r="K41" s="19">
        <f t="shared" si="4"/>
        <v>1.0095000000000001</v>
      </c>
      <c r="L41" s="5"/>
      <c r="M41" s="5"/>
    </row>
    <row r="42" spans="5:13" ht="14.5">
      <c r="E42" s="16">
        <v>0.4</v>
      </c>
      <c r="F42" s="16">
        <f t="shared" si="0"/>
        <v>0</v>
      </c>
      <c r="G42" s="16">
        <f t="shared" si="1"/>
        <v>0</v>
      </c>
      <c r="H42" s="16">
        <f t="shared" si="2"/>
        <v>0</v>
      </c>
      <c r="I42" s="17">
        <f>SUM($F$3:H42)</f>
        <v>0</v>
      </c>
      <c r="J42" s="18">
        <f t="shared" si="3"/>
        <v>0.42000000000000004</v>
      </c>
      <c r="K42" s="19">
        <f t="shared" si="4"/>
        <v>1.02</v>
      </c>
      <c r="L42" s="5"/>
      <c r="M42" s="5"/>
    </row>
    <row r="43" spans="5:13" ht="14.5">
      <c r="E43" s="16">
        <v>0.41</v>
      </c>
      <c r="F43" s="16">
        <f t="shared" si="0"/>
        <v>0</v>
      </c>
      <c r="G43" s="16">
        <f t="shared" si="1"/>
        <v>0</v>
      </c>
      <c r="H43" s="16">
        <f t="shared" si="2"/>
        <v>0</v>
      </c>
      <c r="I43" s="17">
        <f>SUM($F$3:H43)</f>
        <v>0</v>
      </c>
      <c r="J43" s="18">
        <f t="shared" si="3"/>
        <v>0.43049999999999999</v>
      </c>
      <c r="K43" s="19">
        <f t="shared" si="4"/>
        <v>1.0305</v>
      </c>
      <c r="L43" s="5"/>
      <c r="M43" s="5"/>
    </row>
    <row r="44" spans="5:13" ht="14.5">
      <c r="E44" s="16">
        <v>0.42</v>
      </c>
      <c r="F44" s="16">
        <f t="shared" si="0"/>
        <v>0</v>
      </c>
      <c r="G44" s="16">
        <f t="shared" si="1"/>
        <v>0</v>
      </c>
      <c r="H44" s="16">
        <f t="shared" si="2"/>
        <v>0</v>
      </c>
      <c r="I44" s="17">
        <f>SUM($F$3:H44)</f>
        <v>0</v>
      </c>
      <c r="J44" s="18">
        <f t="shared" si="3"/>
        <v>0.441</v>
      </c>
      <c r="K44" s="19">
        <f t="shared" si="4"/>
        <v>1.0409999999999999</v>
      </c>
      <c r="L44" s="5"/>
      <c r="M44" s="5"/>
    </row>
    <row r="45" spans="5:13" ht="14.5">
      <c r="E45" s="16">
        <v>0.43</v>
      </c>
      <c r="F45" s="16">
        <f t="shared" si="0"/>
        <v>0</v>
      </c>
      <c r="G45" s="16">
        <f t="shared" si="1"/>
        <v>0</v>
      </c>
      <c r="H45" s="16">
        <f t="shared" si="2"/>
        <v>0</v>
      </c>
      <c r="I45" s="17">
        <f>SUM($F$3:H45)</f>
        <v>0</v>
      </c>
      <c r="J45" s="18">
        <f t="shared" si="3"/>
        <v>0.45150000000000001</v>
      </c>
      <c r="K45" s="19">
        <f t="shared" si="4"/>
        <v>1.0514999999999999</v>
      </c>
      <c r="L45" s="5"/>
      <c r="M45" s="5"/>
    </row>
    <row r="46" spans="5:13" ht="14.5">
      <c r="E46" s="16">
        <v>0.44</v>
      </c>
      <c r="F46" s="16">
        <f t="shared" si="0"/>
        <v>0</v>
      </c>
      <c r="G46" s="16">
        <f t="shared" si="1"/>
        <v>0</v>
      </c>
      <c r="H46" s="16">
        <f t="shared" si="2"/>
        <v>0</v>
      </c>
      <c r="I46" s="17">
        <f>SUM($F$3:H46)</f>
        <v>0</v>
      </c>
      <c r="J46" s="18">
        <f t="shared" si="3"/>
        <v>0.46200000000000002</v>
      </c>
      <c r="K46" s="19">
        <f t="shared" si="4"/>
        <v>1.0620000000000001</v>
      </c>
      <c r="L46" s="5"/>
      <c r="M46" s="5"/>
    </row>
    <row r="47" spans="5:13" ht="14.5">
      <c r="E47" s="16">
        <v>0.45</v>
      </c>
      <c r="F47" s="16">
        <f t="shared" si="0"/>
        <v>0</v>
      </c>
      <c r="G47" s="16">
        <f t="shared" si="1"/>
        <v>0</v>
      </c>
      <c r="H47" s="16">
        <f t="shared" si="2"/>
        <v>0</v>
      </c>
      <c r="I47" s="17">
        <f>SUM($F$3:H47)</f>
        <v>0</v>
      </c>
      <c r="J47" s="18">
        <f t="shared" si="3"/>
        <v>0.47250000000000003</v>
      </c>
      <c r="K47" s="19">
        <f t="shared" si="4"/>
        <v>1.0725</v>
      </c>
      <c r="L47" s="5"/>
      <c r="M47" s="5"/>
    </row>
    <row r="48" spans="5:13" ht="14.5">
      <c r="E48" s="16">
        <v>0.46</v>
      </c>
      <c r="F48" s="16">
        <f t="shared" si="0"/>
        <v>0</v>
      </c>
      <c r="G48" s="16">
        <f t="shared" si="1"/>
        <v>0</v>
      </c>
      <c r="H48" s="16">
        <f t="shared" si="2"/>
        <v>0</v>
      </c>
      <c r="I48" s="17">
        <f>SUM($F$3:H48)</f>
        <v>0</v>
      </c>
      <c r="J48" s="18">
        <f t="shared" si="3"/>
        <v>0.48300000000000004</v>
      </c>
      <c r="K48" s="19">
        <f t="shared" si="4"/>
        <v>1.083</v>
      </c>
      <c r="L48" s="5"/>
      <c r="M48" s="5"/>
    </row>
    <row r="49" spans="5:13" ht="14.5">
      <c r="E49" s="16">
        <v>0.47</v>
      </c>
      <c r="F49" s="16">
        <f t="shared" si="0"/>
        <v>0</v>
      </c>
      <c r="G49" s="16">
        <f t="shared" si="1"/>
        <v>0</v>
      </c>
      <c r="H49" s="16">
        <f t="shared" si="2"/>
        <v>0</v>
      </c>
      <c r="I49" s="17">
        <f>SUM($F$3:H49)</f>
        <v>0</v>
      </c>
      <c r="J49" s="18">
        <f t="shared" si="3"/>
        <v>0.49349999999999999</v>
      </c>
      <c r="K49" s="19">
        <f t="shared" si="4"/>
        <v>1.0934999999999999</v>
      </c>
      <c r="L49" s="5"/>
      <c r="M49" s="5"/>
    </row>
    <row r="50" spans="5:13" ht="14.5">
      <c r="E50" s="16">
        <v>0.48</v>
      </c>
      <c r="F50" s="16">
        <f t="shared" si="0"/>
        <v>0</v>
      </c>
      <c r="G50" s="16">
        <f t="shared" si="1"/>
        <v>0</v>
      </c>
      <c r="H50" s="16">
        <f t="shared" si="2"/>
        <v>0</v>
      </c>
      <c r="I50" s="17">
        <f>SUM($F$3:H50)</f>
        <v>0</v>
      </c>
      <c r="J50" s="18">
        <f t="shared" si="3"/>
        <v>0.504</v>
      </c>
      <c r="K50" s="19">
        <f t="shared" si="4"/>
        <v>1.1040000000000001</v>
      </c>
      <c r="L50" s="5"/>
      <c r="M50" s="5"/>
    </row>
    <row r="51" spans="5:13" ht="14.5">
      <c r="E51" s="16">
        <v>0.49</v>
      </c>
      <c r="F51" s="16">
        <f t="shared" si="0"/>
        <v>0</v>
      </c>
      <c r="G51" s="16">
        <f t="shared" si="1"/>
        <v>0</v>
      </c>
      <c r="H51" s="16">
        <f t="shared" si="2"/>
        <v>0</v>
      </c>
      <c r="I51" s="17">
        <f>SUM($F$3:H51)</f>
        <v>0</v>
      </c>
      <c r="J51" s="18">
        <f t="shared" si="3"/>
        <v>0.51449999999999996</v>
      </c>
      <c r="K51" s="19">
        <f t="shared" si="4"/>
        <v>1.1145</v>
      </c>
      <c r="L51" s="5"/>
      <c r="M51" s="5"/>
    </row>
    <row r="52" spans="5:13" ht="14.5">
      <c r="E52" s="16">
        <v>0.5</v>
      </c>
      <c r="F52" s="16">
        <f t="shared" si="0"/>
        <v>0</v>
      </c>
      <c r="G52" s="16">
        <f t="shared" si="1"/>
        <v>0</v>
      </c>
      <c r="H52" s="16">
        <f t="shared" si="2"/>
        <v>0</v>
      </c>
      <c r="I52" s="17">
        <f>SUM($F$3:H52)</f>
        <v>0</v>
      </c>
      <c r="J52" s="18">
        <f t="shared" si="3"/>
        <v>0.52500000000000002</v>
      </c>
      <c r="K52" s="19">
        <f t="shared" si="4"/>
        <v>1.125</v>
      </c>
      <c r="L52" s="5"/>
      <c r="M52" s="5"/>
    </row>
    <row r="53" spans="5:13" ht="14.5">
      <c r="E53" s="16">
        <v>0.51</v>
      </c>
      <c r="F53" s="16">
        <f t="shared" si="0"/>
        <v>0</v>
      </c>
      <c r="G53" s="16">
        <f t="shared" si="1"/>
        <v>0</v>
      </c>
      <c r="H53" s="16">
        <f t="shared" si="2"/>
        <v>0</v>
      </c>
      <c r="I53" s="17">
        <f>SUM($F$3:H53)</f>
        <v>0</v>
      </c>
      <c r="J53" s="18">
        <f t="shared" si="3"/>
        <v>0.53550000000000009</v>
      </c>
      <c r="K53" s="19">
        <f t="shared" si="4"/>
        <v>1.1355</v>
      </c>
      <c r="L53" s="5"/>
      <c r="M53" s="5"/>
    </row>
    <row r="54" spans="5:13" ht="14.5">
      <c r="E54" s="16">
        <v>0.52</v>
      </c>
      <c r="F54" s="16">
        <f t="shared" si="0"/>
        <v>0</v>
      </c>
      <c r="G54" s="16">
        <f t="shared" si="1"/>
        <v>0</v>
      </c>
      <c r="H54" s="16">
        <f t="shared" si="2"/>
        <v>0</v>
      </c>
      <c r="I54" s="17">
        <f>SUM($F$3:H54)</f>
        <v>0</v>
      </c>
      <c r="J54" s="18">
        <f t="shared" si="3"/>
        <v>0.54600000000000004</v>
      </c>
      <c r="K54" s="19">
        <f t="shared" si="4"/>
        <v>1.1459999999999999</v>
      </c>
      <c r="L54" s="5"/>
      <c r="M54" s="5"/>
    </row>
    <row r="55" spans="5:13" ht="14.5">
      <c r="E55" s="16">
        <v>0.53</v>
      </c>
      <c r="F55" s="16">
        <f t="shared" si="0"/>
        <v>0</v>
      </c>
      <c r="G55" s="16">
        <f t="shared" si="1"/>
        <v>0</v>
      </c>
      <c r="H55" s="16">
        <f t="shared" si="2"/>
        <v>0</v>
      </c>
      <c r="I55" s="17">
        <f>SUM($F$3:H55)</f>
        <v>0</v>
      </c>
      <c r="J55" s="18">
        <f t="shared" si="3"/>
        <v>0.55650000000000011</v>
      </c>
      <c r="K55" s="19">
        <f t="shared" si="4"/>
        <v>1.1565000000000001</v>
      </c>
      <c r="L55" s="5"/>
      <c r="M55" s="5"/>
    </row>
    <row r="56" spans="5:13" ht="14.5">
      <c r="E56" s="16">
        <v>0.54</v>
      </c>
      <c r="F56" s="16">
        <f t="shared" si="0"/>
        <v>0</v>
      </c>
      <c r="G56" s="16">
        <f t="shared" si="1"/>
        <v>0</v>
      </c>
      <c r="H56" s="16">
        <f t="shared" si="2"/>
        <v>0</v>
      </c>
      <c r="I56" s="17">
        <f>SUM($F$3:H56)</f>
        <v>0</v>
      </c>
      <c r="J56" s="18">
        <f t="shared" si="3"/>
        <v>0.56700000000000006</v>
      </c>
      <c r="K56" s="19">
        <f t="shared" si="4"/>
        <v>1.167</v>
      </c>
      <c r="L56" s="5"/>
      <c r="M56" s="5"/>
    </row>
    <row r="57" spans="5:13" ht="14.5">
      <c r="E57" s="16">
        <v>0.55000000000000004</v>
      </c>
      <c r="F57" s="16">
        <f t="shared" si="0"/>
        <v>0</v>
      </c>
      <c r="G57" s="16">
        <f t="shared" si="1"/>
        <v>0</v>
      </c>
      <c r="H57" s="16">
        <f t="shared" si="2"/>
        <v>0</v>
      </c>
      <c r="I57" s="17">
        <f>SUM($F$3:H57)</f>
        <v>0</v>
      </c>
      <c r="J57" s="18">
        <f t="shared" si="3"/>
        <v>0.57750000000000012</v>
      </c>
      <c r="K57" s="19">
        <f t="shared" si="4"/>
        <v>1.1775000000000002</v>
      </c>
      <c r="L57" s="5"/>
      <c r="M57" s="5"/>
    </row>
    <row r="58" spans="5:13" ht="14.5">
      <c r="E58" s="16">
        <v>0.56000000000000005</v>
      </c>
      <c r="F58" s="16">
        <f t="shared" si="0"/>
        <v>0</v>
      </c>
      <c r="G58" s="16">
        <f t="shared" si="1"/>
        <v>0</v>
      </c>
      <c r="H58" s="16">
        <f t="shared" si="2"/>
        <v>0</v>
      </c>
      <c r="I58" s="17">
        <f>SUM($F$3:H58)</f>
        <v>0</v>
      </c>
      <c r="J58" s="18">
        <f t="shared" si="3"/>
        <v>0.58800000000000008</v>
      </c>
      <c r="K58" s="19">
        <f t="shared" si="4"/>
        <v>1.1880000000000002</v>
      </c>
      <c r="L58" s="5"/>
      <c r="M58" s="5"/>
    </row>
    <row r="59" spans="5:13" ht="14.5">
      <c r="E59" s="16">
        <v>0.56999999999999995</v>
      </c>
      <c r="F59" s="16">
        <f t="shared" si="0"/>
        <v>0</v>
      </c>
      <c r="G59" s="16">
        <f t="shared" si="1"/>
        <v>0</v>
      </c>
      <c r="H59" s="16">
        <f t="shared" si="2"/>
        <v>0</v>
      </c>
      <c r="I59" s="17">
        <f>SUM($F$3:H59)</f>
        <v>0</v>
      </c>
      <c r="J59" s="18">
        <f t="shared" si="3"/>
        <v>0.59849999999999992</v>
      </c>
      <c r="K59" s="19">
        <f t="shared" si="4"/>
        <v>1.1984999999999999</v>
      </c>
      <c r="L59" s="5"/>
      <c r="M59" s="5"/>
    </row>
    <row r="60" spans="5:13" ht="14.5">
      <c r="E60" s="16">
        <v>0.57999999999999996</v>
      </c>
      <c r="F60" s="16">
        <f t="shared" si="0"/>
        <v>0</v>
      </c>
      <c r="G60" s="16">
        <f t="shared" si="1"/>
        <v>0</v>
      </c>
      <c r="H60" s="16">
        <f t="shared" si="2"/>
        <v>0</v>
      </c>
      <c r="I60" s="17">
        <f>SUM($F$3:H60)</f>
        <v>0</v>
      </c>
      <c r="J60" s="18">
        <f t="shared" si="3"/>
        <v>0.60899999999999999</v>
      </c>
      <c r="K60" s="19">
        <f t="shared" si="4"/>
        <v>1.2090000000000001</v>
      </c>
      <c r="L60" s="5"/>
      <c r="M60" s="5"/>
    </row>
    <row r="61" spans="5:13" ht="14.5">
      <c r="E61" s="16">
        <v>0.59</v>
      </c>
      <c r="F61" s="16">
        <f t="shared" si="0"/>
        <v>0</v>
      </c>
      <c r="G61" s="16">
        <f t="shared" si="1"/>
        <v>0</v>
      </c>
      <c r="H61" s="16">
        <f t="shared" si="2"/>
        <v>0</v>
      </c>
      <c r="I61" s="17">
        <f>SUM($F$3:H61)</f>
        <v>0</v>
      </c>
      <c r="J61" s="18">
        <f t="shared" si="3"/>
        <v>0.61949999999999994</v>
      </c>
      <c r="K61" s="19">
        <f t="shared" si="4"/>
        <v>1.2195</v>
      </c>
      <c r="L61" s="5"/>
      <c r="M61" s="5"/>
    </row>
    <row r="62" spans="5:13" ht="14.5">
      <c r="E62" s="16">
        <v>0.6</v>
      </c>
      <c r="F62" s="16">
        <f t="shared" si="0"/>
        <v>0</v>
      </c>
      <c r="G62" s="16">
        <f t="shared" si="1"/>
        <v>0</v>
      </c>
      <c r="H62" s="16">
        <f t="shared" si="2"/>
        <v>0</v>
      </c>
      <c r="I62" s="17">
        <f>SUM($F$3:H62)</f>
        <v>0</v>
      </c>
      <c r="J62" s="18">
        <f t="shared" si="3"/>
        <v>0.63</v>
      </c>
      <c r="K62" s="19">
        <f t="shared" si="4"/>
        <v>1.23</v>
      </c>
      <c r="L62" s="5"/>
      <c r="M62" s="5"/>
    </row>
    <row r="63" spans="5:13" ht="14.5">
      <c r="E63" s="16">
        <v>0.61</v>
      </c>
      <c r="F63" s="16">
        <f t="shared" si="0"/>
        <v>0</v>
      </c>
      <c r="G63" s="16">
        <f t="shared" si="1"/>
        <v>0</v>
      </c>
      <c r="H63" s="16">
        <f t="shared" si="2"/>
        <v>0</v>
      </c>
      <c r="I63" s="17">
        <f>SUM($F$3:H63)</f>
        <v>0</v>
      </c>
      <c r="J63" s="18">
        <f t="shared" si="3"/>
        <v>0.64049999999999996</v>
      </c>
      <c r="K63" s="19">
        <f t="shared" si="4"/>
        <v>1.2404999999999999</v>
      </c>
      <c r="L63" s="5"/>
      <c r="M63" s="5"/>
    </row>
    <row r="64" spans="5:13" ht="14.5">
      <c r="E64" s="16">
        <v>0.62</v>
      </c>
      <c r="F64" s="16">
        <f t="shared" si="0"/>
        <v>0</v>
      </c>
      <c r="G64" s="16">
        <f t="shared" si="1"/>
        <v>0</v>
      </c>
      <c r="H64" s="16">
        <f t="shared" si="2"/>
        <v>0</v>
      </c>
      <c r="I64" s="17">
        <f>SUM($F$3:H64)</f>
        <v>0</v>
      </c>
      <c r="J64" s="18">
        <f t="shared" si="3"/>
        <v>0.65100000000000002</v>
      </c>
      <c r="K64" s="19">
        <f t="shared" si="4"/>
        <v>1.2509999999999999</v>
      </c>
      <c r="L64" s="5"/>
      <c r="M64" s="5"/>
    </row>
    <row r="65" spans="5:13" ht="14.5">
      <c r="E65" s="16">
        <v>0.63</v>
      </c>
      <c r="F65" s="16">
        <f t="shared" si="0"/>
        <v>0</v>
      </c>
      <c r="G65" s="16">
        <f t="shared" si="1"/>
        <v>0</v>
      </c>
      <c r="H65" s="16">
        <f t="shared" si="2"/>
        <v>0</v>
      </c>
      <c r="I65" s="17">
        <f>SUM($F$3:H65)</f>
        <v>0</v>
      </c>
      <c r="J65" s="18">
        <f t="shared" si="3"/>
        <v>0.66150000000000009</v>
      </c>
      <c r="K65" s="19">
        <f t="shared" si="4"/>
        <v>1.2615000000000001</v>
      </c>
      <c r="L65" s="5"/>
      <c r="M65" s="5"/>
    </row>
    <row r="66" spans="5:13" ht="14.5">
      <c r="E66" s="16">
        <v>0.64</v>
      </c>
      <c r="F66" s="16">
        <f t="shared" si="0"/>
        <v>0</v>
      </c>
      <c r="G66" s="16">
        <f t="shared" si="1"/>
        <v>0</v>
      </c>
      <c r="H66" s="16">
        <f t="shared" si="2"/>
        <v>0</v>
      </c>
      <c r="I66" s="17">
        <f>SUM($F$3:H66)</f>
        <v>0</v>
      </c>
      <c r="J66" s="18">
        <f t="shared" si="3"/>
        <v>0.67200000000000004</v>
      </c>
      <c r="K66" s="19">
        <f t="shared" si="4"/>
        <v>1.272</v>
      </c>
      <c r="L66" s="5"/>
      <c r="M66" s="5"/>
    </row>
    <row r="67" spans="5:13" ht="14.5">
      <c r="E67" s="16">
        <v>0.65</v>
      </c>
      <c r="F67" s="16">
        <f t="shared" ref="F67:F130" si="5">IF(E67=$C$7,$C$4,0)</f>
        <v>0</v>
      </c>
      <c r="G67" s="16">
        <f t="shared" ref="G67:G130" si="6">IF(E67=($C$7+$C$8),$C$5,0)</f>
        <v>0</v>
      </c>
      <c r="H67" s="16">
        <f t="shared" ref="H67:H130" si="7">IF(E67=SUM($C$7:$C$9),$C$6,0)</f>
        <v>0</v>
      </c>
      <c r="I67" s="17">
        <f>SUM($F$3:H67)</f>
        <v>0</v>
      </c>
      <c r="J67" s="18">
        <f t="shared" ref="J67:J130" si="8">E67*$C$2</f>
        <v>0.68250000000000011</v>
      </c>
      <c r="K67" s="19">
        <f t="shared" ref="K67:K130" si="9">$C$3+J67-I67</f>
        <v>1.2825000000000002</v>
      </c>
      <c r="L67" s="5"/>
      <c r="M67" s="5"/>
    </row>
    <row r="68" spans="5:13" ht="14.5">
      <c r="E68" s="16">
        <v>0.66</v>
      </c>
      <c r="F68" s="16">
        <f t="shared" si="5"/>
        <v>0</v>
      </c>
      <c r="G68" s="16">
        <f t="shared" si="6"/>
        <v>0</v>
      </c>
      <c r="H68" s="16">
        <f t="shared" si="7"/>
        <v>0</v>
      </c>
      <c r="I68" s="17">
        <f>SUM($F$3:H68)</f>
        <v>0</v>
      </c>
      <c r="J68" s="18">
        <f t="shared" si="8"/>
        <v>0.69300000000000006</v>
      </c>
      <c r="K68" s="19">
        <f t="shared" si="9"/>
        <v>1.2930000000000001</v>
      </c>
      <c r="L68" s="5"/>
      <c r="M68" s="5"/>
    </row>
    <row r="69" spans="5:13" ht="14.5">
      <c r="E69" s="16">
        <v>0.67</v>
      </c>
      <c r="F69" s="16">
        <f t="shared" si="5"/>
        <v>1.25</v>
      </c>
      <c r="G69" s="16">
        <f t="shared" si="6"/>
        <v>0</v>
      </c>
      <c r="H69" s="16">
        <f t="shared" si="7"/>
        <v>0</v>
      </c>
      <c r="I69" s="17">
        <f>SUM($F$3:H69)</f>
        <v>1.25</v>
      </c>
      <c r="J69" s="18">
        <f t="shared" si="8"/>
        <v>0.70350000000000013</v>
      </c>
      <c r="K69" s="19">
        <f t="shared" si="9"/>
        <v>5.3500000000000103E-2</v>
      </c>
      <c r="L69" s="5"/>
      <c r="M69" s="5"/>
    </row>
    <row r="70" spans="5:13" ht="14.5">
      <c r="E70" s="16">
        <v>0.68</v>
      </c>
      <c r="F70" s="16">
        <f t="shared" si="5"/>
        <v>0</v>
      </c>
      <c r="G70" s="16">
        <f t="shared" si="6"/>
        <v>0</v>
      </c>
      <c r="H70" s="16">
        <f t="shared" si="7"/>
        <v>0</v>
      </c>
      <c r="I70" s="17">
        <f>SUM($F$3:H70)</f>
        <v>1.25</v>
      </c>
      <c r="J70" s="18">
        <f t="shared" si="8"/>
        <v>0.71400000000000008</v>
      </c>
      <c r="K70" s="19">
        <f t="shared" si="9"/>
        <v>6.4000000000000057E-2</v>
      </c>
      <c r="L70" s="5"/>
      <c r="M70" s="5"/>
    </row>
    <row r="71" spans="5:13" ht="14.5">
      <c r="E71" s="16">
        <v>0.69</v>
      </c>
      <c r="F71" s="16">
        <f t="shared" si="5"/>
        <v>0</v>
      </c>
      <c r="G71" s="16">
        <f t="shared" si="6"/>
        <v>0</v>
      </c>
      <c r="H71" s="16">
        <f t="shared" si="7"/>
        <v>0</v>
      </c>
      <c r="I71" s="17">
        <f>SUM($F$3:H71)</f>
        <v>1.25</v>
      </c>
      <c r="J71" s="18">
        <f t="shared" si="8"/>
        <v>0.72449999999999992</v>
      </c>
      <c r="K71" s="19">
        <f t="shared" si="9"/>
        <v>7.4500000000000011E-2</v>
      </c>
      <c r="L71" s="5"/>
      <c r="M71" s="5"/>
    </row>
    <row r="72" spans="5:13" ht="14.5">
      <c r="E72" s="16">
        <v>0.7</v>
      </c>
      <c r="F72" s="16">
        <f t="shared" si="5"/>
        <v>0</v>
      </c>
      <c r="G72" s="16">
        <f t="shared" si="6"/>
        <v>0</v>
      </c>
      <c r="H72" s="16">
        <f t="shared" si="7"/>
        <v>0</v>
      </c>
      <c r="I72" s="17">
        <f>SUM($F$3:H72)</f>
        <v>1.25</v>
      </c>
      <c r="J72" s="18">
        <f t="shared" si="8"/>
        <v>0.73499999999999999</v>
      </c>
      <c r="K72" s="19">
        <f t="shared" si="9"/>
        <v>8.4999999999999964E-2</v>
      </c>
      <c r="L72" s="5"/>
      <c r="M72" s="5"/>
    </row>
    <row r="73" spans="5:13" ht="14.5">
      <c r="E73" s="16">
        <v>0.71</v>
      </c>
      <c r="F73" s="16">
        <f t="shared" si="5"/>
        <v>0</v>
      </c>
      <c r="G73" s="16">
        <f t="shared" si="6"/>
        <v>0</v>
      </c>
      <c r="H73" s="16">
        <f t="shared" si="7"/>
        <v>0</v>
      </c>
      <c r="I73" s="17">
        <f>SUM($F$3:H73)</f>
        <v>1.25</v>
      </c>
      <c r="J73" s="18">
        <f t="shared" si="8"/>
        <v>0.74549999999999994</v>
      </c>
      <c r="K73" s="19">
        <f t="shared" si="9"/>
        <v>9.5499999999999918E-2</v>
      </c>
      <c r="L73" s="5"/>
      <c r="M73" s="5"/>
    </row>
    <row r="74" spans="5:13" ht="14.5">
      <c r="E74" s="16">
        <v>0.72</v>
      </c>
      <c r="F74" s="16">
        <f t="shared" si="5"/>
        <v>0</v>
      </c>
      <c r="G74" s="16">
        <f t="shared" si="6"/>
        <v>0</v>
      </c>
      <c r="H74" s="16">
        <f t="shared" si="7"/>
        <v>0</v>
      </c>
      <c r="I74" s="17">
        <f>SUM($F$3:H74)</f>
        <v>1.25</v>
      </c>
      <c r="J74" s="18">
        <f t="shared" si="8"/>
        <v>0.75600000000000001</v>
      </c>
      <c r="K74" s="19">
        <f t="shared" si="9"/>
        <v>0.10599999999999987</v>
      </c>
      <c r="L74" s="5"/>
      <c r="M74" s="5"/>
    </row>
    <row r="75" spans="5:13" ht="14.5">
      <c r="E75" s="16">
        <v>0.73</v>
      </c>
      <c r="F75" s="16">
        <f t="shared" si="5"/>
        <v>0</v>
      </c>
      <c r="G75" s="16">
        <f t="shared" si="6"/>
        <v>0</v>
      </c>
      <c r="H75" s="16">
        <f t="shared" si="7"/>
        <v>0</v>
      </c>
      <c r="I75" s="17">
        <f>SUM($F$3:H75)</f>
        <v>1.25</v>
      </c>
      <c r="J75" s="18">
        <f t="shared" si="8"/>
        <v>0.76649999999999996</v>
      </c>
      <c r="K75" s="19">
        <f t="shared" si="9"/>
        <v>0.11649999999999983</v>
      </c>
      <c r="L75" s="5"/>
      <c r="M75" s="5"/>
    </row>
    <row r="76" spans="5:13" ht="14.5">
      <c r="E76" s="16">
        <v>0.74</v>
      </c>
      <c r="F76" s="16">
        <f t="shared" si="5"/>
        <v>0</v>
      </c>
      <c r="G76" s="16">
        <f t="shared" si="6"/>
        <v>0</v>
      </c>
      <c r="H76" s="16">
        <f t="shared" si="7"/>
        <v>0</v>
      </c>
      <c r="I76" s="17">
        <f>SUM($F$3:H76)</f>
        <v>1.25</v>
      </c>
      <c r="J76" s="18">
        <f t="shared" si="8"/>
        <v>0.77700000000000002</v>
      </c>
      <c r="K76" s="19">
        <f t="shared" si="9"/>
        <v>0.127</v>
      </c>
      <c r="L76" s="5"/>
      <c r="M76" s="5"/>
    </row>
    <row r="77" spans="5:13" ht="14.5">
      <c r="E77" s="16">
        <v>0.75</v>
      </c>
      <c r="F77" s="16">
        <f t="shared" si="5"/>
        <v>0</v>
      </c>
      <c r="G77" s="16">
        <f t="shared" si="6"/>
        <v>0</v>
      </c>
      <c r="H77" s="16">
        <f t="shared" si="7"/>
        <v>0</v>
      </c>
      <c r="I77" s="17">
        <f>SUM($F$3:H77)</f>
        <v>1.25</v>
      </c>
      <c r="J77" s="18">
        <f t="shared" si="8"/>
        <v>0.78750000000000009</v>
      </c>
      <c r="K77" s="19">
        <f t="shared" si="9"/>
        <v>0.13750000000000018</v>
      </c>
      <c r="L77" s="5"/>
      <c r="M77" s="5"/>
    </row>
    <row r="78" spans="5:13" ht="14.5">
      <c r="E78" s="16">
        <v>0.76</v>
      </c>
      <c r="F78" s="16">
        <f t="shared" si="5"/>
        <v>0</v>
      </c>
      <c r="G78" s="16">
        <f t="shared" si="6"/>
        <v>0</v>
      </c>
      <c r="H78" s="16">
        <f t="shared" si="7"/>
        <v>0</v>
      </c>
      <c r="I78" s="17">
        <f>SUM($F$3:H78)</f>
        <v>1.25</v>
      </c>
      <c r="J78" s="18">
        <f t="shared" si="8"/>
        <v>0.79800000000000004</v>
      </c>
      <c r="K78" s="19">
        <f t="shared" si="9"/>
        <v>0.14800000000000013</v>
      </c>
      <c r="L78" s="5"/>
      <c r="M78" s="5"/>
    </row>
    <row r="79" spans="5:13" ht="14.5">
      <c r="E79" s="16">
        <v>0.77</v>
      </c>
      <c r="F79" s="16">
        <f t="shared" si="5"/>
        <v>0</v>
      </c>
      <c r="G79" s="16">
        <f t="shared" si="6"/>
        <v>0</v>
      </c>
      <c r="H79" s="16">
        <f t="shared" si="7"/>
        <v>0</v>
      </c>
      <c r="I79" s="17">
        <f>SUM($F$3:H79)</f>
        <v>1.25</v>
      </c>
      <c r="J79" s="18">
        <f t="shared" si="8"/>
        <v>0.80850000000000011</v>
      </c>
      <c r="K79" s="19">
        <f t="shared" si="9"/>
        <v>0.15850000000000009</v>
      </c>
      <c r="L79" s="5"/>
      <c r="M79" s="5"/>
    </row>
    <row r="80" spans="5:13" ht="14.5">
      <c r="E80" s="16">
        <v>0.78</v>
      </c>
      <c r="F80" s="16">
        <f t="shared" si="5"/>
        <v>0</v>
      </c>
      <c r="G80" s="16">
        <f t="shared" si="6"/>
        <v>0</v>
      </c>
      <c r="H80" s="16">
        <f t="shared" si="7"/>
        <v>0</v>
      </c>
      <c r="I80" s="17">
        <f>SUM($F$3:H80)</f>
        <v>1.25</v>
      </c>
      <c r="J80" s="18">
        <f t="shared" si="8"/>
        <v>0.81900000000000006</v>
      </c>
      <c r="K80" s="19">
        <f t="shared" si="9"/>
        <v>0.16900000000000004</v>
      </c>
      <c r="L80" s="5"/>
      <c r="M80" s="5"/>
    </row>
    <row r="81" spans="5:13" ht="14.5">
      <c r="E81" s="16">
        <v>0.79</v>
      </c>
      <c r="F81" s="16">
        <f t="shared" si="5"/>
        <v>0</v>
      </c>
      <c r="G81" s="16">
        <f t="shared" si="6"/>
        <v>0</v>
      </c>
      <c r="H81" s="16">
        <f t="shared" si="7"/>
        <v>0</v>
      </c>
      <c r="I81" s="17">
        <f>SUM($F$3:H81)</f>
        <v>1.25</v>
      </c>
      <c r="J81" s="18">
        <f t="shared" si="8"/>
        <v>0.82950000000000013</v>
      </c>
      <c r="K81" s="19">
        <f t="shared" si="9"/>
        <v>0.17949999999999999</v>
      </c>
      <c r="L81" s="5"/>
      <c r="M81" s="5"/>
    </row>
    <row r="82" spans="5:13" ht="14.5">
      <c r="E82" s="16">
        <v>0.8</v>
      </c>
      <c r="F82" s="16">
        <f t="shared" si="5"/>
        <v>0</v>
      </c>
      <c r="G82" s="16">
        <f t="shared" si="6"/>
        <v>0</v>
      </c>
      <c r="H82" s="16">
        <f t="shared" si="7"/>
        <v>0</v>
      </c>
      <c r="I82" s="17">
        <f>SUM($F$3:H82)</f>
        <v>1.25</v>
      </c>
      <c r="J82" s="18">
        <f t="shared" si="8"/>
        <v>0.84000000000000008</v>
      </c>
      <c r="K82" s="19">
        <f t="shared" si="9"/>
        <v>0.18999999999999995</v>
      </c>
      <c r="L82" s="5"/>
      <c r="M82" s="5"/>
    </row>
    <row r="83" spans="5:13" ht="14.5">
      <c r="E83" s="16">
        <v>0.81</v>
      </c>
      <c r="F83" s="16">
        <f t="shared" si="5"/>
        <v>0</v>
      </c>
      <c r="G83" s="16">
        <f t="shared" si="6"/>
        <v>0</v>
      </c>
      <c r="H83" s="16">
        <f t="shared" si="7"/>
        <v>0</v>
      </c>
      <c r="I83" s="17">
        <f>SUM($F$3:H83)</f>
        <v>1.25</v>
      </c>
      <c r="J83" s="18">
        <f t="shared" si="8"/>
        <v>0.85050000000000014</v>
      </c>
      <c r="K83" s="19">
        <f t="shared" si="9"/>
        <v>0.20050000000000012</v>
      </c>
      <c r="L83" s="5"/>
      <c r="M83" s="5"/>
    </row>
    <row r="84" spans="5:13" ht="14.5">
      <c r="E84" s="16">
        <v>0.82</v>
      </c>
      <c r="F84" s="16">
        <f t="shared" si="5"/>
        <v>0</v>
      </c>
      <c r="G84" s="16">
        <f t="shared" si="6"/>
        <v>0</v>
      </c>
      <c r="H84" s="16">
        <f t="shared" si="7"/>
        <v>0</v>
      </c>
      <c r="I84" s="17">
        <f>SUM($F$3:H84)</f>
        <v>1.25</v>
      </c>
      <c r="J84" s="18">
        <f t="shared" si="8"/>
        <v>0.86099999999999999</v>
      </c>
      <c r="K84" s="19">
        <f t="shared" si="9"/>
        <v>0.21099999999999985</v>
      </c>
      <c r="L84" s="5"/>
      <c r="M84" s="5"/>
    </row>
    <row r="85" spans="5:13" ht="14.5">
      <c r="E85" s="16">
        <v>0.83</v>
      </c>
      <c r="F85" s="16">
        <f t="shared" si="5"/>
        <v>0</v>
      </c>
      <c r="G85" s="16">
        <f t="shared" si="6"/>
        <v>0</v>
      </c>
      <c r="H85" s="16">
        <f t="shared" si="7"/>
        <v>0</v>
      </c>
      <c r="I85" s="17">
        <f>SUM($F$3:H85)</f>
        <v>1.25</v>
      </c>
      <c r="J85" s="18">
        <f t="shared" si="8"/>
        <v>0.87149999999999994</v>
      </c>
      <c r="K85" s="19">
        <f t="shared" si="9"/>
        <v>0.22149999999999981</v>
      </c>
      <c r="L85" s="5"/>
      <c r="M85" s="5"/>
    </row>
    <row r="86" spans="5:13" ht="14.5">
      <c r="E86" s="16">
        <v>0.84</v>
      </c>
      <c r="F86" s="16">
        <f t="shared" si="5"/>
        <v>0</v>
      </c>
      <c r="G86" s="16">
        <f t="shared" si="6"/>
        <v>0</v>
      </c>
      <c r="H86" s="16">
        <f t="shared" si="7"/>
        <v>0</v>
      </c>
      <c r="I86" s="17">
        <f>SUM($F$3:H86)</f>
        <v>1.25</v>
      </c>
      <c r="J86" s="18">
        <f t="shared" si="8"/>
        <v>0.88200000000000001</v>
      </c>
      <c r="K86" s="19">
        <f t="shared" si="9"/>
        <v>0.23199999999999998</v>
      </c>
      <c r="L86" s="5"/>
      <c r="M86" s="5"/>
    </row>
    <row r="87" spans="5:13" ht="14.5">
      <c r="E87" s="16">
        <v>0.85</v>
      </c>
      <c r="F87" s="16">
        <f t="shared" si="5"/>
        <v>0</v>
      </c>
      <c r="G87" s="16">
        <f t="shared" si="6"/>
        <v>0</v>
      </c>
      <c r="H87" s="16">
        <f t="shared" si="7"/>
        <v>0</v>
      </c>
      <c r="I87" s="17">
        <f>SUM($F$3:H87)</f>
        <v>1.25</v>
      </c>
      <c r="J87" s="18">
        <f t="shared" si="8"/>
        <v>0.89249999999999996</v>
      </c>
      <c r="K87" s="19">
        <f t="shared" si="9"/>
        <v>0.24249999999999994</v>
      </c>
      <c r="L87" s="5"/>
      <c r="M87" s="5"/>
    </row>
    <row r="88" spans="5:13" ht="14.5">
      <c r="E88" s="16">
        <v>0.86</v>
      </c>
      <c r="F88" s="16">
        <f t="shared" si="5"/>
        <v>0</v>
      </c>
      <c r="G88" s="16">
        <f t="shared" si="6"/>
        <v>0</v>
      </c>
      <c r="H88" s="16">
        <f t="shared" si="7"/>
        <v>0</v>
      </c>
      <c r="I88" s="17">
        <f>SUM($F$3:H88)</f>
        <v>1.25</v>
      </c>
      <c r="J88" s="18">
        <f t="shared" si="8"/>
        <v>0.90300000000000002</v>
      </c>
      <c r="K88" s="19">
        <f t="shared" si="9"/>
        <v>0.25300000000000011</v>
      </c>
      <c r="L88" s="5"/>
      <c r="M88" s="5"/>
    </row>
    <row r="89" spans="5:13" ht="14.5">
      <c r="E89" s="16">
        <v>0.87</v>
      </c>
      <c r="F89" s="16">
        <f t="shared" si="5"/>
        <v>0</v>
      </c>
      <c r="G89" s="16">
        <f t="shared" si="6"/>
        <v>0</v>
      </c>
      <c r="H89" s="16">
        <f t="shared" si="7"/>
        <v>0</v>
      </c>
      <c r="I89" s="17">
        <f>SUM($F$3:H89)</f>
        <v>1.25</v>
      </c>
      <c r="J89" s="18">
        <f t="shared" si="8"/>
        <v>0.91349999999999998</v>
      </c>
      <c r="K89" s="19">
        <f t="shared" si="9"/>
        <v>0.26350000000000007</v>
      </c>
      <c r="L89" s="5"/>
      <c r="M89" s="5"/>
    </row>
    <row r="90" spans="5:13" ht="14.5">
      <c r="E90" s="16">
        <v>0.88</v>
      </c>
      <c r="F90" s="16">
        <f t="shared" si="5"/>
        <v>0</v>
      </c>
      <c r="G90" s="16">
        <f t="shared" si="6"/>
        <v>0</v>
      </c>
      <c r="H90" s="16">
        <f t="shared" si="7"/>
        <v>0</v>
      </c>
      <c r="I90" s="17">
        <f>SUM($F$3:H90)</f>
        <v>1.25</v>
      </c>
      <c r="J90" s="18">
        <f t="shared" si="8"/>
        <v>0.92400000000000004</v>
      </c>
      <c r="K90" s="19">
        <f t="shared" si="9"/>
        <v>0.27400000000000002</v>
      </c>
      <c r="L90" s="5"/>
      <c r="M90" s="5"/>
    </row>
    <row r="91" spans="5:13" ht="14.5">
      <c r="E91" s="16">
        <v>0.89</v>
      </c>
      <c r="F91" s="16">
        <f t="shared" si="5"/>
        <v>0</v>
      </c>
      <c r="G91" s="16">
        <f t="shared" si="6"/>
        <v>0</v>
      </c>
      <c r="H91" s="16">
        <f t="shared" si="7"/>
        <v>0</v>
      </c>
      <c r="I91" s="17">
        <f>SUM($F$3:H91)</f>
        <v>1.25</v>
      </c>
      <c r="J91" s="18">
        <f t="shared" si="8"/>
        <v>0.93450000000000011</v>
      </c>
      <c r="K91" s="19">
        <f t="shared" si="9"/>
        <v>0.28449999999999998</v>
      </c>
      <c r="L91" s="5"/>
      <c r="M91" s="5"/>
    </row>
    <row r="92" spans="5:13" ht="14.5">
      <c r="E92" s="16">
        <v>0.9</v>
      </c>
      <c r="F92" s="16">
        <f t="shared" si="5"/>
        <v>0</v>
      </c>
      <c r="G92" s="16">
        <f t="shared" si="6"/>
        <v>0</v>
      </c>
      <c r="H92" s="16">
        <f t="shared" si="7"/>
        <v>0</v>
      </c>
      <c r="I92" s="17">
        <f>SUM($F$3:H92)</f>
        <v>1.25</v>
      </c>
      <c r="J92" s="18">
        <f t="shared" si="8"/>
        <v>0.94500000000000006</v>
      </c>
      <c r="K92" s="19">
        <f t="shared" si="9"/>
        <v>0.29499999999999993</v>
      </c>
      <c r="L92" s="5"/>
      <c r="M92" s="5"/>
    </row>
    <row r="93" spans="5:13" ht="14.5">
      <c r="E93" s="16">
        <v>0.91</v>
      </c>
      <c r="F93" s="16">
        <f t="shared" si="5"/>
        <v>0</v>
      </c>
      <c r="G93" s="16">
        <f t="shared" si="6"/>
        <v>0</v>
      </c>
      <c r="H93" s="16">
        <f t="shared" si="7"/>
        <v>0</v>
      </c>
      <c r="I93" s="17">
        <f>SUM($F$3:H93)</f>
        <v>1.25</v>
      </c>
      <c r="J93" s="18">
        <f t="shared" si="8"/>
        <v>0.95550000000000013</v>
      </c>
      <c r="K93" s="19">
        <f t="shared" si="9"/>
        <v>0.3055000000000001</v>
      </c>
      <c r="L93" s="5"/>
      <c r="M93" s="5"/>
    </row>
    <row r="94" spans="5:13" ht="14.5">
      <c r="E94" s="16">
        <v>0.92</v>
      </c>
      <c r="F94" s="16">
        <f t="shared" si="5"/>
        <v>0</v>
      </c>
      <c r="G94" s="16">
        <f t="shared" si="6"/>
        <v>0</v>
      </c>
      <c r="H94" s="16">
        <f t="shared" si="7"/>
        <v>0</v>
      </c>
      <c r="I94" s="17">
        <f>SUM($F$3:H94)</f>
        <v>1.25</v>
      </c>
      <c r="J94" s="18">
        <f t="shared" si="8"/>
        <v>0.96600000000000008</v>
      </c>
      <c r="K94" s="19">
        <f t="shared" si="9"/>
        <v>0.31600000000000006</v>
      </c>
      <c r="L94" s="5"/>
      <c r="M94" s="5"/>
    </row>
    <row r="95" spans="5:13" ht="14.5">
      <c r="E95" s="16">
        <v>0.93</v>
      </c>
      <c r="F95" s="16">
        <f t="shared" si="5"/>
        <v>0</v>
      </c>
      <c r="G95" s="16">
        <f t="shared" si="6"/>
        <v>0</v>
      </c>
      <c r="H95" s="16">
        <f t="shared" si="7"/>
        <v>0</v>
      </c>
      <c r="I95" s="17">
        <f>SUM($F$3:H95)</f>
        <v>1.25</v>
      </c>
      <c r="J95" s="18">
        <f t="shared" si="8"/>
        <v>0.97650000000000015</v>
      </c>
      <c r="K95" s="19">
        <f t="shared" si="9"/>
        <v>0.32650000000000023</v>
      </c>
      <c r="L95" s="5"/>
      <c r="M95" s="5"/>
    </row>
    <row r="96" spans="5:13" ht="14.5">
      <c r="E96" s="16">
        <v>0.94</v>
      </c>
      <c r="F96" s="16">
        <f t="shared" si="5"/>
        <v>0</v>
      </c>
      <c r="G96" s="16">
        <f t="shared" si="6"/>
        <v>0</v>
      </c>
      <c r="H96" s="16">
        <f t="shared" si="7"/>
        <v>0</v>
      </c>
      <c r="I96" s="17">
        <f>SUM($F$3:H96)</f>
        <v>1.25</v>
      </c>
      <c r="J96" s="18">
        <f t="shared" si="8"/>
        <v>0.98699999999999999</v>
      </c>
      <c r="K96" s="19">
        <f t="shared" si="9"/>
        <v>0.33699999999999997</v>
      </c>
      <c r="L96" s="5"/>
      <c r="M96" s="5"/>
    </row>
    <row r="97" spans="5:13" ht="14.5">
      <c r="E97" s="16">
        <v>0.95</v>
      </c>
      <c r="F97" s="16">
        <f t="shared" si="5"/>
        <v>0</v>
      </c>
      <c r="G97" s="16">
        <f t="shared" si="6"/>
        <v>0</v>
      </c>
      <c r="H97" s="16">
        <f t="shared" si="7"/>
        <v>0</v>
      </c>
      <c r="I97" s="17">
        <f>SUM($F$3:H97)</f>
        <v>1.25</v>
      </c>
      <c r="J97" s="18">
        <f t="shared" si="8"/>
        <v>0.99749999999999994</v>
      </c>
      <c r="K97" s="19">
        <f t="shared" si="9"/>
        <v>0.34749999999999992</v>
      </c>
      <c r="L97" s="5"/>
      <c r="M97" s="5"/>
    </row>
    <row r="98" spans="5:13" ht="14.5">
      <c r="E98" s="16">
        <v>0.96</v>
      </c>
      <c r="F98" s="16">
        <f t="shared" si="5"/>
        <v>0</v>
      </c>
      <c r="G98" s="16">
        <f t="shared" si="6"/>
        <v>0</v>
      </c>
      <c r="H98" s="16">
        <f t="shared" si="7"/>
        <v>0</v>
      </c>
      <c r="I98" s="17">
        <f>SUM($F$3:H98)</f>
        <v>1.25</v>
      </c>
      <c r="J98" s="18">
        <f t="shared" si="8"/>
        <v>1.008</v>
      </c>
      <c r="K98" s="19">
        <f t="shared" si="9"/>
        <v>0.3580000000000001</v>
      </c>
      <c r="L98" s="5"/>
      <c r="M98" s="5"/>
    </row>
    <row r="99" spans="5:13" ht="14.5">
      <c r="E99" s="16">
        <v>0.97</v>
      </c>
      <c r="F99" s="16">
        <f t="shared" si="5"/>
        <v>0</v>
      </c>
      <c r="G99" s="16">
        <f t="shared" si="6"/>
        <v>0</v>
      </c>
      <c r="H99" s="16">
        <f t="shared" si="7"/>
        <v>0</v>
      </c>
      <c r="I99" s="17">
        <f>SUM($F$3:H99)</f>
        <v>1.25</v>
      </c>
      <c r="J99" s="18">
        <f t="shared" si="8"/>
        <v>1.0185</v>
      </c>
      <c r="K99" s="19">
        <f t="shared" si="9"/>
        <v>0.36850000000000005</v>
      </c>
      <c r="L99" s="5"/>
      <c r="M99" s="5"/>
    </row>
    <row r="100" spans="5:13" ht="14.5">
      <c r="E100" s="16">
        <v>0.98</v>
      </c>
      <c r="F100" s="16">
        <f t="shared" si="5"/>
        <v>0</v>
      </c>
      <c r="G100" s="16">
        <f t="shared" si="6"/>
        <v>0</v>
      </c>
      <c r="H100" s="16">
        <f t="shared" si="7"/>
        <v>0</v>
      </c>
      <c r="I100" s="17">
        <f>SUM($F$3:H100)</f>
        <v>1.25</v>
      </c>
      <c r="J100" s="18">
        <f t="shared" si="8"/>
        <v>1.0289999999999999</v>
      </c>
      <c r="K100" s="19">
        <f t="shared" si="9"/>
        <v>0.379</v>
      </c>
      <c r="L100" s="5"/>
      <c r="M100" s="5"/>
    </row>
    <row r="101" spans="5:13" ht="14.5">
      <c r="E101" s="16">
        <v>0.99</v>
      </c>
      <c r="F101" s="16">
        <f t="shared" si="5"/>
        <v>0</v>
      </c>
      <c r="G101" s="16">
        <f t="shared" si="6"/>
        <v>0</v>
      </c>
      <c r="H101" s="16">
        <f t="shared" si="7"/>
        <v>0</v>
      </c>
      <c r="I101" s="17">
        <f>SUM($F$3:H101)</f>
        <v>1.25</v>
      </c>
      <c r="J101" s="18">
        <f t="shared" si="8"/>
        <v>1.0395000000000001</v>
      </c>
      <c r="K101" s="19">
        <f t="shared" si="9"/>
        <v>0.38949999999999996</v>
      </c>
      <c r="L101" s="5"/>
      <c r="M101" s="5"/>
    </row>
    <row r="102" spans="5:13" ht="14.5">
      <c r="E102" s="16">
        <v>1</v>
      </c>
      <c r="F102" s="16">
        <f t="shared" si="5"/>
        <v>0</v>
      </c>
      <c r="G102" s="16">
        <f t="shared" si="6"/>
        <v>0</v>
      </c>
      <c r="H102" s="16">
        <f t="shared" si="7"/>
        <v>0</v>
      </c>
      <c r="I102" s="17">
        <f>SUM($F$3:H102)</f>
        <v>1.25</v>
      </c>
      <c r="J102" s="18">
        <f t="shared" si="8"/>
        <v>1.05</v>
      </c>
      <c r="K102" s="19">
        <f t="shared" si="9"/>
        <v>0.39999999999999991</v>
      </c>
      <c r="L102" s="5"/>
      <c r="M102" s="5"/>
    </row>
    <row r="103" spans="5:13" ht="14.5">
      <c r="E103" s="16">
        <v>1.01</v>
      </c>
      <c r="F103" s="16">
        <f t="shared" si="5"/>
        <v>0</v>
      </c>
      <c r="G103" s="16">
        <f t="shared" si="6"/>
        <v>0</v>
      </c>
      <c r="H103" s="16">
        <f t="shared" si="7"/>
        <v>0</v>
      </c>
      <c r="I103" s="17">
        <f>SUM($F$3:H103)</f>
        <v>1.25</v>
      </c>
      <c r="J103" s="18">
        <f t="shared" si="8"/>
        <v>1.0605</v>
      </c>
      <c r="K103" s="19">
        <f t="shared" si="9"/>
        <v>0.41049999999999986</v>
      </c>
      <c r="L103" s="5"/>
      <c r="M103" s="5"/>
    </row>
    <row r="104" spans="5:13" ht="14.5">
      <c r="E104" s="16">
        <v>1.02</v>
      </c>
      <c r="F104" s="16">
        <f t="shared" si="5"/>
        <v>0</v>
      </c>
      <c r="G104" s="16">
        <f t="shared" si="6"/>
        <v>0</v>
      </c>
      <c r="H104" s="16">
        <f t="shared" si="7"/>
        <v>0</v>
      </c>
      <c r="I104" s="17">
        <f>SUM($F$3:H104)</f>
        <v>1.25</v>
      </c>
      <c r="J104" s="18">
        <f t="shared" si="8"/>
        <v>1.0710000000000002</v>
      </c>
      <c r="K104" s="19">
        <f t="shared" si="9"/>
        <v>0.42100000000000026</v>
      </c>
      <c r="L104" s="5"/>
      <c r="M104" s="5"/>
    </row>
    <row r="105" spans="5:13" ht="14.5">
      <c r="E105" s="16">
        <v>1.03</v>
      </c>
      <c r="F105" s="16">
        <f t="shared" si="5"/>
        <v>0</v>
      </c>
      <c r="G105" s="16">
        <f t="shared" si="6"/>
        <v>0</v>
      </c>
      <c r="H105" s="16">
        <f t="shared" si="7"/>
        <v>0</v>
      </c>
      <c r="I105" s="17">
        <f>SUM($F$3:H105)</f>
        <v>1.25</v>
      </c>
      <c r="J105" s="18">
        <f t="shared" si="8"/>
        <v>1.0815000000000001</v>
      </c>
      <c r="K105" s="19">
        <f t="shared" si="9"/>
        <v>0.43150000000000022</v>
      </c>
      <c r="L105" s="5"/>
      <c r="M105" s="5"/>
    </row>
    <row r="106" spans="5:13" ht="14.5">
      <c r="E106" s="16">
        <v>1.04</v>
      </c>
      <c r="F106" s="16">
        <f t="shared" si="5"/>
        <v>0</v>
      </c>
      <c r="G106" s="16">
        <f t="shared" si="6"/>
        <v>0</v>
      </c>
      <c r="H106" s="16">
        <f t="shared" si="7"/>
        <v>0</v>
      </c>
      <c r="I106" s="17">
        <f>SUM($F$3:H106)</f>
        <v>1.25</v>
      </c>
      <c r="J106" s="18">
        <f t="shared" si="8"/>
        <v>1.0920000000000001</v>
      </c>
      <c r="K106" s="19">
        <f t="shared" si="9"/>
        <v>0.44200000000000017</v>
      </c>
      <c r="L106" s="5"/>
      <c r="M106" s="5"/>
    </row>
    <row r="107" spans="5:13" ht="14.5">
      <c r="E107" s="16">
        <v>1.05</v>
      </c>
      <c r="F107" s="16">
        <f t="shared" si="5"/>
        <v>0</v>
      </c>
      <c r="G107" s="16">
        <f t="shared" si="6"/>
        <v>0</v>
      </c>
      <c r="H107" s="16">
        <f t="shared" si="7"/>
        <v>0</v>
      </c>
      <c r="I107" s="17">
        <f>SUM($F$3:H107)</f>
        <v>1.25</v>
      </c>
      <c r="J107" s="18">
        <f t="shared" si="8"/>
        <v>1.1025</v>
      </c>
      <c r="K107" s="19">
        <f t="shared" si="9"/>
        <v>0.45250000000000012</v>
      </c>
      <c r="L107" s="5"/>
      <c r="M107" s="5"/>
    </row>
    <row r="108" spans="5:13" ht="14.5">
      <c r="E108" s="16">
        <v>1.06</v>
      </c>
      <c r="F108" s="16">
        <f t="shared" si="5"/>
        <v>0</v>
      </c>
      <c r="G108" s="16">
        <f t="shared" si="6"/>
        <v>0</v>
      </c>
      <c r="H108" s="16">
        <f t="shared" si="7"/>
        <v>0</v>
      </c>
      <c r="I108" s="17">
        <f>SUM($F$3:H108)</f>
        <v>1.25</v>
      </c>
      <c r="J108" s="18">
        <f t="shared" si="8"/>
        <v>1.1130000000000002</v>
      </c>
      <c r="K108" s="19">
        <f t="shared" si="9"/>
        <v>0.46300000000000008</v>
      </c>
      <c r="L108" s="5"/>
      <c r="M108" s="5"/>
    </row>
    <row r="109" spans="5:13" ht="14.5">
      <c r="E109" s="16">
        <v>1.07</v>
      </c>
      <c r="F109" s="16">
        <f t="shared" si="5"/>
        <v>0</v>
      </c>
      <c r="G109" s="16">
        <f t="shared" si="6"/>
        <v>0</v>
      </c>
      <c r="H109" s="16">
        <f t="shared" si="7"/>
        <v>0</v>
      </c>
      <c r="I109" s="17">
        <f>SUM($F$3:H109)</f>
        <v>1.25</v>
      </c>
      <c r="J109" s="18">
        <f t="shared" si="8"/>
        <v>1.1235000000000002</v>
      </c>
      <c r="K109" s="19">
        <f t="shared" si="9"/>
        <v>0.47350000000000003</v>
      </c>
      <c r="L109" s="5"/>
      <c r="M109" s="5"/>
    </row>
    <row r="110" spans="5:13" ht="14.5">
      <c r="E110" s="16">
        <v>1.08</v>
      </c>
      <c r="F110" s="16">
        <f t="shared" si="5"/>
        <v>0</v>
      </c>
      <c r="G110" s="16">
        <f t="shared" si="6"/>
        <v>0</v>
      </c>
      <c r="H110" s="16">
        <f t="shared" si="7"/>
        <v>0</v>
      </c>
      <c r="I110" s="17">
        <f>SUM($F$3:H110)</f>
        <v>1.25</v>
      </c>
      <c r="J110" s="18">
        <f t="shared" si="8"/>
        <v>1.1340000000000001</v>
      </c>
      <c r="K110" s="19">
        <f t="shared" si="9"/>
        <v>0.48399999999999999</v>
      </c>
      <c r="L110" s="5"/>
      <c r="M110" s="5"/>
    </row>
    <row r="111" spans="5:13" ht="14.5">
      <c r="E111" s="16">
        <v>1.0900000000000001</v>
      </c>
      <c r="F111" s="16">
        <f t="shared" si="5"/>
        <v>0</v>
      </c>
      <c r="G111" s="16">
        <f t="shared" si="6"/>
        <v>0</v>
      </c>
      <c r="H111" s="16">
        <f t="shared" si="7"/>
        <v>0</v>
      </c>
      <c r="I111" s="17">
        <f>SUM($F$3:H111)</f>
        <v>1.25</v>
      </c>
      <c r="J111" s="18">
        <f t="shared" si="8"/>
        <v>1.1445000000000001</v>
      </c>
      <c r="K111" s="19">
        <f t="shared" si="9"/>
        <v>0.49449999999999994</v>
      </c>
      <c r="L111" s="5"/>
      <c r="M111" s="5"/>
    </row>
    <row r="112" spans="5:13" ht="14.5">
      <c r="E112" s="16">
        <v>1.1000000000000001</v>
      </c>
      <c r="F112" s="16">
        <f t="shared" si="5"/>
        <v>0</v>
      </c>
      <c r="G112" s="16">
        <f t="shared" si="6"/>
        <v>0</v>
      </c>
      <c r="H112" s="16">
        <f t="shared" si="7"/>
        <v>0</v>
      </c>
      <c r="I112" s="17">
        <f>SUM($F$3:H112)</f>
        <v>1.25</v>
      </c>
      <c r="J112" s="18">
        <f t="shared" si="8"/>
        <v>1.1550000000000002</v>
      </c>
      <c r="K112" s="19">
        <f t="shared" si="9"/>
        <v>0.50500000000000034</v>
      </c>
      <c r="L112" s="5"/>
      <c r="M112" s="5"/>
    </row>
    <row r="113" spans="5:13" ht="14.5">
      <c r="E113" s="16">
        <v>1.1100000000000001</v>
      </c>
      <c r="F113" s="16">
        <f t="shared" si="5"/>
        <v>0</v>
      </c>
      <c r="G113" s="16">
        <f t="shared" si="6"/>
        <v>0</v>
      </c>
      <c r="H113" s="16">
        <f t="shared" si="7"/>
        <v>0</v>
      </c>
      <c r="I113" s="17">
        <f>SUM($F$3:H113)</f>
        <v>1.25</v>
      </c>
      <c r="J113" s="18">
        <f t="shared" si="8"/>
        <v>1.1655000000000002</v>
      </c>
      <c r="K113" s="19">
        <f t="shared" si="9"/>
        <v>0.51550000000000029</v>
      </c>
      <c r="L113" s="5"/>
      <c r="M113" s="5"/>
    </row>
    <row r="114" spans="5:13" ht="14.5">
      <c r="E114" s="16">
        <v>1.1200000000000001</v>
      </c>
      <c r="F114" s="16">
        <f t="shared" si="5"/>
        <v>0</v>
      </c>
      <c r="G114" s="16">
        <f t="shared" si="6"/>
        <v>0</v>
      </c>
      <c r="H114" s="16">
        <f t="shared" si="7"/>
        <v>0</v>
      </c>
      <c r="I114" s="17">
        <f>SUM($F$3:H114)</f>
        <v>1.25</v>
      </c>
      <c r="J114" s="18">
        <f t="shared" si="8"/>
        <v>1.1760000000000002</v>
      </c>
      <c r="K114" s="19">
        <f t="shared" si="9"/>
        <v>0.52600000000000025</v>
      </c>
      <c r="L114" s="5"/>
      <c r="M114" s="5"/>
    </row>
    <row r="115" spans="5:13" ht="14.5">
      <c r="E115" s="16">
        <v>1.1299999999999999</v>
      </c>
      <c r="F115" s="16">
        <f t="shared" si="5"/>
        <v>0</v>
      </c>
      <c r="G115" s="16">
        <f t="shared" si="6"/>
        <v>0</v>
      </c>
      <c r="H115" s="16">
        <f t="shared" si="7"/>
        <v>0</v>
      </c>
      <c r="I115" s="17">
        <f>SUM($F$3:H115)</f>
        <v>1.25</v>
      </c>
      <c r="J115" s="18">
        <f t="shared" si="8"/>
        <v>1.1864999999999999</v>
      </c>
      <c r="K115" s="19">
        <f t="shared" si="9"/>
        <v>0.53649999999999975</v>
      </c>
      <c r="L115" s="5"/>
      <c r="M115" s="5"/>
    </row>
    <row r="116" spans="5:13" ht="14.5">
      <c r="E116" s="16">
        <v>1.1399999999999999</v>
      </c>
      <c r="F116" s="16">
        <f t="shared" si="5"/>
        <v>0</v>
      </c>
      <c r="G116" s="16">
        <f t="shared" si="6"/>
        <v>0</v>
      </c>
      <c r="H116" s="16">
        <f t="shared" si="7"/>
        <v>0</v>
      </c>
      <c r="I116" s="17">
        <f>SUM($F$3:H116)</f>
        <v>1.25</v>
      </c>
      <c r="J116" s="18">
        <f t="shared" si="8"/>
        <v>1.1969999999999998</v>
      </c>
      <c r="K116" s="19">
        <f t="shared" si="9"/>
        <v>0.54699999999999971</v>
      </c>
      <c r="L116" s="5"/>
      <c r="M116" s="5"/>
    </row>
    <row r="117" spans="5:13" ht="14.5">
      <c r="E117" s="16">
        <v>1.1499999999999999</v>
      </c>
      <c r="F117" s="16">
        <f t="shared" si="5"/>
        <v>0</v>
      </c>
      <c r="G117" s="16">
        <f t="shared" si="6"/>
        <v>0</v>
      </c>
      <c r="H117" s="16">
        <f t="shared" si="7"/>
        <v>0</v>
      </c>
      <c r="I117" s="17">
        <f>SUM($F$3:H117)</f>
        <v>1.25</v>
      </c>
      <c r="J117" s="18">
        <f t="shared" si="8"/>
        <v>1.2075</v>
      </c>
      <c r="K117" s="19">
        <f t="shared" si="9"/>
        <v>0.55750000000000011</v>
      </c>
      <c r="L117" s="5"/>
      <c r="M117" s="5"/>
    </row>
    <row r="118" spans="5:13" ht="14.5">
      <c r="E118" s="16">
        <v>1.1599999999999999</v>
      </c>
      <c r="F118" s="16">
        <f t="shared" si="5"/>
        <v>0</v>
      </c>
      <c r="G118" s="16">
        <f t="shared" si="6"/>
        <v>0</v>
      </c>
      <c r="H118" s="16">
        <f t="shared" si="7"/>
        <v>0</v>
      </c>
      <c r="I118" s="17">
        <f>SUM($F$3:H118)</f>
        <v>1.25</v>
      </c>
      <c r="J118" s="18">
        <f t="shared" si="8"/>
        <v>1.218</v>
      </c>
      <c r="K118" s="19">
        <f t="shared" si="9"/>
        <v>0.56800000000000006</v>
      </c>
      <c r="L118" s="5"/>
      <c r="M118" s="5"/>
    </row>
    <row r="119" spans="5:13" ht="14.5">
      <c r="E119" s="16">
        <v>1.17</v>
      </c>
      <c r="F119" s="16">
        <f t="shared" si="5"/>
        <v>0</v>
      </c>
      <c r="G119" s="16">
        <f t="shared" si="6"/>
        <v>0</v>
      </c>
      <c r="H119" s="16">
        <f t="shared" si="7"/>
        <v>0</v>
      </c>
      <c r="I119" s="17">
        <f>SUM($F$3:H119)</f>
        <v>1.25</v>
      </c>
      <c r="J119" s="18">
        <f t="shared" si="8"/>
        <v>1.2284999999999999</v>
      </c>
      <c r="K119" s="19">
        <f t="shared" si="9"/>
        <v>0.57850000000000001</v>
      </c>
      <c r="L119" s="5"/>
      <c r="M119" s="5"/>
    </row>
    <row r="120" spans="5:13" ht="14.5">
      <c r="E120" s="16">
        <v>1.18</v>
      </c>
      <c r="F120" s="16">
        <f t="shared" si="5"/>
        <v>0</v>
      </c>
      <c r="G120" s="16">
        <f t="shared" si="6"/>
        <v>0</v>
      </c>
      <c r="H120" s="16">
        <f t="shared" si="7"/>
        <v>0</v>
      </c>
      <c r="I120" s="17">
        <f>SUM($F$3:H120)</f>
        <v>1.25</v>
      </c>
      <c r="J120" s="18">
        <f t="shared" si="8"/>
        <v>1.2389999999999999</v>
      </c>
      <c r="K120" s="19">
        <f t="shared" si="9"/>
        <v>0.58899999999999997</v>
      </c>
      <c r="L120" s="5"/>
      <c r="M120" s="5"/>
    </row>
    <row r="121" spans="5:13" ht="14.5">
      <c r="E121" s="16">
        <v>1.19</v>
      </c>
      <c r="F121" s="16">
        <f t="shared" si="5"/>
        <v>0</v>
      </c>
      <c r="G121" s="16">
        <f t="shared" si="6"/>
        <v>0</v>
      </c>
      <c r="H121" s="16">
        <f t="shared" si="7"/>
        <v>0</v>
      </c>
      <c r="I121" s="17">
        <f>SUM($F$3:H121)</f>
        <v>1.25</v>
      </c>
      <c r="J121" s="18">
        <f t="shared" si="8"/>
        <v>1.2495000000000001</v>
      </c>
      <c r="K121" s="19">
        <f t="shared" si="9"/>
        <v>0.59949999999999992</v>
      </c>
      <c r="L121" s="5"/>
      <c r="M121" s="5"/>
    </row>
    <row r="122" spans="5:13" ht="14.5">
      <c r="E122" s="16">
        <v>1.2</v>
      </c>
      <c r="F122" s="16">
        <f t="shared" si="5"/>
        <v>0</v>
      </c>
      <c r="G122" s="16">
        <f t="shared" si="6"/>
        <v>0</v>
      </c>
      <c r="H122" s="16">
        <f t="shared" si="7"/>
        <v>0</v>
      </c>
      <c r="I122" s="17">
        <f>SUM($F$3:H122)</f>
        <v>1.25</v>
      </c>
      <c r="J122" s="18">
        <f t="shared" si="8"/>
        <v>1.26</v>
      </c>
      <c r="K122" s="19">
        <f t="shared" si="9"/>
        <v>0.60999999999999988</v>
      </c>
      <c r="L122" s="5"/>
      <c r="M122" s="5"/>
    </row>
    <row r="123" spans="5:13" ht="14.5">
      <c r="E123" s="16">
        <v>1.21</v>
      </c>
      <c r="F123" s="16">
        <f t="shared" si="5"/>
        <v>0</v>
      </c>
      <c r="G123" s="16">
        <f t="shared" si="6"/>
        <v>0</v>
      </c>
      <c r="H123" s="16">
        <f t="shared" si="7"/>
        <v>0</v>
      </c>
      <c r="I123" s="17">
        <f>SUM($F$3:H123)</f>
        <v>1.25</v>
      </c>
      <c r="J123" s="18">
        <f t="shared" si="8"/>
        <v>1.2705</v>
      </c>
      <c r="K123" s="19">
        <f t="shared" si="9"/>
        <v>0.62049999999999983</v>
      </c>
      <c r="L123" s="5"/>
      <c r="M123" s="5"/>
    </row>
    <row r="124" spans="5:13" ht="14.5">
      <c r="E124" s="16">
        <v>1.22</v>
      </c>
      <c r="F124" s="16">
        <f t="shared" si="5"/>
        <v>0</v>
      </c>
      <c r="G124" s="16">
        <f t="shared" si="6"/>
        <v>0</v>
      </c>
      <c r="H124" s="16">
        <f t="shared" si="7"/>
        <v>0</v>
      </c>
      <c r="I124" s="17">
        <f>SUM($F$3:H124)</f>
        <v>1.25</v>
      </c>
      <c r="J124" s="18">
        <f t="shared" si="8"/>
        <v>1.2809999999999999</v>
      </c>
      <c r="K124" s="19">
        <f t="shared" si="9"/>
        <v>0.63099999999999978</v>
      </c>
      <c r="L124" s="5"/>
      <c r="M124" s="5"/>
    </row>
    <row r="125" spans="5:13" ht="14.5">
      <c r="E125" s="16">
        <v>1.23</v>
      </c>
      <c r="F125" s="16">
        <f t="shared" si="5"/>
        <v>0</v>
      </c>
      <c r="G125" s="16">
        <f t="shared" si="6"/>
        <v>0</v>
      </c>
      <c r="H125" s="16">
        <f t="shared" si="7"/>
        <v>0</v>
      </c>
      <c r="I125" s="17">
        <f>SUM($F$3:H125)</f>
        <v>1.25</v>
      </c>
      <c r="J125" s="18">
        <f t="shared" si="8"/>
        <v>1.2915000000000001</v>
      </c>
      <c r="K125" s="19">
        <f t="shared" si="9"/>
        <v>0.64150000000000018</v>
      </c>
      <c r="L125" s="5"/>
      <c r="M125" s="5"/>
    </row>
    <row r="126" spans="5:13" ht="14.5">
      <c r="E126" s="16">
        <v>1.24</v>
      </c>
      <c r="F126" s="16">
        <f t="shared" si="5"/>
        <v>0</v>
      </c>
      <c r="G126" s="16">
        <f t="shared" si="6"/>
        <v>0</v>
      </c>
      <c r="H126" s="16">
        <f t="shared" si="7"/>
        <v>0</v>
      </c>
      <c r="I126" s="17">
        <f>SUM($F$3:H126)</f>
        <v>1.25</v>
      </c>
      <c r="J126" s="18">
        <f t="shared" si="8"/>
        <v>1.302</v>
      </c>
      <c r="K126" s="19">
        <f t="shared" si="9"/>
        <v>0.65200000000000014</v>
      </c>
      <c r="L126" s="5"/>
      <c r="M126" s="5"/>
    </row>
    <row r="127" spans="5:13" ht="14.5">
      <c r="E127" s="16">
        <v>1.25</v>
      </c>
      <c r="F127" s="16">
        <f t="shared" si="5"/>
        <v>0</v>
      </c>
      <c r="G127" s="16">
        <f t="shared" si="6"/>
        <v>0</v>
      </c>
      <c r="H127" s="16">
        <f t="shared" si="7"/>
        <v>0</v>
      </c>
      <c r="I127" s="17">
        <f>SUM($F$3:H127)</f>
        <v>1.25</v>
      </c>
      <c r="J127" s="18">
        <f t="shared" si="8"/>
        <v>1.3125</v>
      </c>
      <c r="K127" s="19">
        <f t="shared" si="9"/>
        <v>0.66250000000000009</v>
      </c>
      <c r="L127" s="5"/>
      <c r="M127" s="5"/>
    </row>
    <row r="128" spans="5:13" ht="14.5">
      <c r="E128" s="16">
        <v>1.26</v>
      </c>
      <c r="F128" s="16">
        <f t="shared" si="5"/>
        <v>0</v>
      </c>
      <c r="G128" s="16">
        <f t="shared" si="6"/>
        <v>0</v>
      </c>
      <c r="H128" s="16">
        <f t="shared" si="7"/>
        <v>0</v>
      </c>
      <c r="I128" s="17">
        <f>SUM($F$3:H128)</f>
        <v>1.25</v>
      </c>
      <c r="J128" s="18">
        <f t="shared" si="8"/>
        <v>1.3230000000000002</v>
      </c>
      <c r="K128" s="19">
        <f t="shared" si="9"/>
        <v>0.67300000000000004</v>
      </c>
      <c r="L128" s="5"/>
      <c r="M128" s="5"/>
    </row>
    <row r="129" spans="5:13" ht="14.5">
      <c r="E129" s="16">
        <v>1.27</v>
      </c>
      <c r="F129" s="16">
        <f t="shared" si="5"/>
        <v>0</v>
      </c>
      <c r="G129" s="16">
        <f t="shared" si="6"/>
        <v>0</v>
      </c>
      <c r="H129" s="16">
        <f t="shared" si="7"/>
        <v>0</v>
      </c>
      <c r="I129" s="17">
        <f>SUM($F$3:H129)</f>
        <v>1.25</v>
      </c>
      <c r="J129" s="18">
        <f t="shared" si="8"/>
        <v>1.3335000000000001</v>
      </c>
      <c r="K129" s="19">
        <f t="shared" si="9"/>
        <v>0.6835</v>
      </c>
      <c r="L129" s="5"/>
      <c r="M129" s="5"/>
    </row>
    <row r="130" spans="5:13" ht="14.5">
      <c r="E130" s="16">
        <v>1.28</v>
      </c>
      <c r="F130" s="16">
        <f t="shared" si="5"/>
        <v>0</v>
      </c>
      <c r="G130" s="16">
        <f t="shared" si="6"/>
        <v>0</v>
      </c>
      <c r="H130" s="16">
        <f t="shared" si="7"/>
        <v>0</v>
      </c>
      <c r="I130" s="17">
        <f>SUM($F$3:H130)</f>
        <v>1.25</v>
      </c>
      <c r="J130" s="18">
        <f t="shared" si="8"/>
        <v>1.3440000000000001</v>
      </c>
      <c r="K130" s="19">
        <f t="shared" si="9"/>
        <v>0.69399999999999995</v>
      </c>
      <c r="L130" s="5"/>
      <c r="M130" s="5"/>
    </row>
    <row r="131" spans="5:13" ht="14.5">
      <c r="E131" s="16">
        <v>1.29</v>
      </c>
      <c r="F131" s="16">
        <f t="shared" ref="F131:F194" si="10">IF(E131=$C$7,$C$4,0)</f>
        <v>0</v>
      </c>
      <c r="G131" s="16">
        <f t="shared" ref="G131:G194" si="11">IF(E131=($C$7+$C$8),$C$5,0)</f>
        <v>0</v>
      </c>
      <c r="H131" s="16">
        <f t="shared" ref="H131:H194" si="12">IF(E131=SUM($C$7:$C$9),$C$6,0)</f>
        <v>0</v>
      </c>
      <c r="I131" s="17">
        <f>SUM($F$3:H131)</f>
        <v>1.25</v>
      </c>
      <c r="J131" s="18">
        <f t="shared" ref="J131:J194" si="13">E131*$C$2</f>
        <v>1.3545</v>
      </c>
      <c r="K131" s="19">
        <f t="shared" ref="K131:K194" si="14">$C$3+J131-I131</f>
        <v>0.7044999999999999</v>
      </c>
      <c r="L131" s="5"/>
      <c r="M131" s="5"/>
    </row>
    <row r="132" spans="5:13" ht="14.5">
      <c r="E132" s="16">
        <v>1.3</v>
      </c>
      <c r="F132" s="16">
        <f t="shared" si="10"/>
        <v>0</v>
      </c>
      <c r="G132" s="16">
        <f t="shared" si="11"/>
        <v>0</v>
      </c>
      <c r="H132" s="16">
        <f t="shared" si="12"/>
        <v>0</v>
      </c>
      <c r="I132" s="17">
        <f>SUM($F$3:H132)</f>
        <v>1.25</v>
      </c>
      <c r="J132" s="18">
        <f t="shared" si="13"/>
        <v>1.3650000000000002</v>
      </c>
      <c r="K132" s="19">
        <f t="shared" si="14"/>
        <v>0.7150000000000003</v>
      </c>
      <c r="L132" s="5"/>
      <c r="M132" s="5"/>
    </row>
    <row r="133" spans="5:13" ht="14.5">
      <c r="E133" s="16">
        <v>1.31</v>
      </c>
      <c r="F133" s="16">
        <f t="shared" si="10"/>
        <v>0</v>
      </c>
      <c r="G133" s="16">
        <f t="shared" si="11"/>
        <v>0</v>
      </c>
      <c r="H133" s="16">
        <f t="shared" si="12"/>
        <v>0</v>
      </c>
      <c r="I133" s="17">
        <f>SUM($F$3:H133)</f>
        <v>1.25</v>
      </c>
      <c r="J133" s="18">
        <f t="shared" si="13"/>
        <v>1.3755000000000002</v>
      </c>
      <c r="K133" s="19">
        <f t="shared" si="14"/>
        <v>0.72550000000000026</v>
      </c>
      <c r="L133" s="5"/>
      <c r="M133" s="5"/>
    </row>
    <row r="134" spans="5:13" ht="14.5">
      <c r="E134" s="16">
        <v>1.32</v>
      </c>
      <c r="F134" s="16">
        <f t="shared" si="10"/>
        <v>0</v>
      </c>
      <c r="G134" s="16">
        <f t="shared" si="11"/>
        <v>0</v>
      </c>
      <c r="H134" s="16">
        <f t="shared" si="12"/>
        <v>0</v>
      </c>
      <c r="I134" s="17">
        <f>SUM($F$3:H134)</f>
        <v>1.25</v>
      </c>
      <c r="J134" s="18">
        <f t="shared" si="13"/>
        <v>1.3860000000000001</v>
      </c>
      <c r="K134" s="19">
        <f t="shared" si="14"/>
        <v>0.73600000000000021</v>
      </c>
      <c r="L134" s="5"/>
      <c r="M134" s="5"/>
    </row>
    <row r="135" spans="5:13" ht="14.5">
      <c r="E135" s="16">
        <v>1.33</v>
      </c>
      <c r="F135" s="16">
        <f t="shared" si="10"/>
        <v>0</v>
      </c>
      <c r="G135" s="16">
        <f t="shared" si="11"/>
        <v>0</v>
      </c>
      <c r="H135" s="16">
        <f t="shared" si="12"/>
        <v>0</v>
      </c>
      <c r="I135" s="17">
        <f>SUM($F$3:H135)</f>
        <v>1.25</v>
      </c>
      <c r="J135" s="18">
        <f t="shared" si="13"/>
        <v>1.3965000000000001</v>
      </c>
      <c r="K135" s="19">
        <f t="shared" si="14"/>
        <v>0.74650000000000016</v>
      </c>
      <c r="L135" s="5"/>
      <c r="M135" s="5"/>
    </row>
    <row r="136" spans="5:13" ht="14.5">
      <c r="E136" s="16">
        <v>1.34</v>
      </c>
      <c r="F136" s="16">
        <f t="shared" si="10"/>
        <v>0</v>
      </c>
      <c r="G136" s="16">
        <f t="shared" si="11"/>
        <v>0</v>
      </c>
      <c r="H136" s="16">
        <f t="shared" si="12"/>
        <v>0</v>
      </c>
      <c r="I136" s="17">
        <f>SUM($F$3:H136)</f>
        <v>1.25</v>
      </c>
      <c r="J136" s="18">
        <f t="shared" si="13"/>
        <v>1.4070000000000003</v>
      </c>
      <c r="K136" s="19">
        <f t="shared" si="14"/>
        <v>0.75700000000000012</v>
      </c>
      <c r="L136" s="5"/>
      <c r="M136" s="5"/>
    </row>
    <row r="137" spans="5:13" ht="14.5">
      <c r="E137" s="16">
        <v>1.35</v>
      </c>
      <c r="F137" s="16">
        <f t="shared" si="10"/>
        <v>0</v>
      </c>
      <c r="G137" s="16">
        <f t="shared" si="11"/>
        <v>0</v>
      </c>
      <c r="H137" s="16">
        <f t="shared" si="12"/>
        <v>0</v>
      </c>
      <c r="I137" s="17">
        <f>SUM($F$3:H137)</f>
        <v>1.25</v>
      </c>
      <c r="J137" s="18">
        <f t="shared" si="13"/>
        <v>1.4175000000000002</v>
      </c>
      <c r="K137" s="19">
        <f t="shared" si="14"/>
        <v>0.76750000000000007</v>
      </c>
      <c r="L137" s="5"/>
      <c r="M137" s="5"/>
    </row>
    <row r="138" spans="5:13" ht="14.5">
      <c r="E138" s="16">
        <v>1.36</v>
      </c>
      <c r="F138" s="16">
        <f t="shared" si="10"/>
        <v>0</v>
      </c>
      <c r="G138" s="16">
        <f t="shared" si="11"/>
        <v>0</v>
      </c>
      <c r="H138" s="16">
        <f t="shared" si="12"/>
        <v>0</v>
      </c>
      <c r="I138" s="17">
        <f>SUM($F$3:H138)</f>
        <v>1.25</v>
      </c>
      <c r="J138" s="18">
        <f t="shared" si="13"/>
        <v>1.4280000000000002</v>
      </c>
      <c r="K138" s="19">
        <f t="shared" si="14"/>
        <v>0.77800000000000002</v>
      </c>
      <c r="L138" s="5"/>
      <c r="M138" s="5"/>
    </row>
    <row r="139" spans="5:13" ht="14.5">
      <c r="E139" s="16">
        <v>1.37</v>
      </c>
      <c r="F139" s="16">
        <f t="shared" si="10"/>
        <v>0</v>
      </c>
      <c r="G139" s="16">
        <f t="shared" si="11"/>
        <v>0</v>
      </c>
      <c r="H139" s="16">
        <f t="shared" si="12"/>
        <v>0</v>
      </c>
      <c r="I139" s="17">
        <f>SUM($F$3:H139)</f>
        <v>1.25</v>
      </c>
      <c r="J139" s="18">
        <f t="shared" si="13"/>
        <v>1.4385000000000001</v>
      </c>
      <c r="K139" s="19">
        <f t="shared" si="14"/>
        <v>0.78849999999999998</v>
      </c>
      <c r="L139" s="5"/>
      <c r="M139" s="5"/>
    </row>
    <row r="140" spans="5:13" ht="14.5">
      <c r="E140" s="16">
        <v>1.38</v>
      </c>
      <c r="F140" s="16">
        <f t="shared" si="10"/>
        <v>0</v>
      </c>
      <c r="G140" s="16">
        <f t="shared" si="11"/>
        <v>0</v>
      </c>
      <c r="H140" s="16">
        <f t="shared" si="12"/>
        <v>0</v>
      </c>
      <c r="I140" s="17">
        <f>SUM($F$3:H140)</f>
        <v>1.25</v>
      </c>
      <c r="J140" s="18">
        <f t="shared" si="13"/>
        <v>1.4489999999999998</v>
      </c>
      <c r="K140" s="19">
        <f t="shared" si="14"/>
        <v>0.79899999999999993</v>
      </c>
      <c r="L140" s="5"/>
      <c r="M140" s="5"/>
    </row>
    <row r="141" spans="5:13" ht="14.5">
      <c r="E141" s="16">
        <v>1.39</v>
      </c>
      <c r="F141" s="16">
        <f t="shared" si="10"/>
        <v>0</v>
      </c>
      <c r="G141" s="16">
        <f t="shared" si="11"/>
        <v>0</v>
      </c>
      <c r="H141" s="16">
        <f t="shared" si="12"/>
        <v>0</v>
      </c>
      <c r="I141" s="17">
        <f>SUM($F$3:H141)</f>
        <v>1.25</v>
      </c>
      <c r="J141" s="18">
        <f t="shared" si="13"/>
        <v>1.4595</v>
      </c>
      <c r="K141" s="19">
        <f t="shared" si="14"/>
        <v>0.80949999999999989</v>
      </c>
      <c r="L141" s="5"/>
      <c r="M141" s="5"/>
    </row>
    <row r="142" spans="5:13" ht="14.5">
      <c r="E142" s="16">
        <v>1.4</v>
      </c>
      <c r="F142" s="16">
        <f t="shared" si="10"/>
        <v>0</v>
      </c>
      <c r="G142" s="16">
        <f t="shared" si="11"/>
        <v>0</v>
      </c>
      <c r="H142" s="16">
        <f t="shared" si="12"/>
        <v>0</v>
      </c>
      <c r="I142" s="17">
        <f>SUM($F$3:H142)</f>
        <v>1.25</v>
      </c>
      <c r="J142" s="18">
        <f t="shared" si="13"/>
        <v>1.47</v>
      </c>
      <c r="K142" s="19">
        <f t="shared" si="14"/>
        <v>0.81999999999999984</v>
      </c>
      <c r="L142" s="5"/>
      <c r="M142" s="5"/>
    </row>
    <row r="143" spans="5:13" ht="14.5">
      <c r="E143" s="16">
        <v>1.41</v>
      </c>
      <c r="F143" s="16">
        <f t="shared" si="10"/>
        <v>0</v>
      </c>
      <c r="G143" s="16">
        <f t="shared" si="11"/>
        <v>0</v>
      </c>
      <c r="H143" s="16">
        <f t="shared" si="12"/>
        <v>0</v>
      </c>
      <c r="I143" s="17">
        <f>SUM($F$3:H143)</f>
        <v>1.25</v>
      </c>
      <c r="J143" s="18">
        <f t="shared" si="13"/>
        <v>1.4804999999999999</v>
      </c>
      <c r="K143" s="19">
        <f t="shared" si="14"/>
        <v>0.83049999999999979</v>
      </c>
      <c r="L143" s="5"/>
      <c r="M143" s="5"/>
    </row>
    <row r="144" spans="5:13" ht="14.5">
      <c r="E144" s="16">
        <v>1.42</v>
      </c>
      <c r="F144" s="16">
        <f t="shared" si="10"/>
        <v>0</v>
      </c>
      <c r="G144" s="16">
        <f t="shared" si="11"/>
        <v>0</v>
      </c>
      <c r="H144" s="16">
        <f t="shared" si="12"/>
        <v>0</v>
      </c>
      <c r="I144" s="17">
        <f>SUM($F$3:H144)</f>
        <v>1.25</v>
      </c>
      <c r="J144" s="18">
        <f t="shared" si="13"/>
        <v>1.4909999999999999</v>
      </c>
      <c r="K144" s="19">
        <f t="shared" si="14"/>
        <v>0.84099999999999975</v>
      </c>
      <c r="L144" s="5"/>
      <c r="M144" s="5"/>
    </row>
    <row r="145" spans="5:13" ht="14.5">
      <c r="E145" s="16">
        <v>1.43</v>
      </c>
      <c r="F145" s="16">
        <f t="shared" si="10"/>
        <v>0</v>
      </c>
      <c r="G145" s="16">
        <f t="shared" si="11"/>
        <v>0</v>
      </c>
      <c r="H145" s="16">
        <f t="shared" si="12"/>
        <v>0</v>
      </c>
      <c r="I145" s="17">
        <f>SUM($F$3:H145)</f>
        <v>1.25</v>
      </c>
      <c r="J145" s="18">
        <f t="shared" si="13"/>
        <v>1.5015000000000001</v>
      </c>
      <c r="K145" s="19">
        <f t="shared" si="14"/>
        <v>0.85150000000000015</v>
      </c>
      <c r="L145" s="5"/>
      <c r="M145" s="5"/>
    </row>
    <row r="146" spans="5:13" ht="14.5">
      <c r="E146" s="16">
        <v>1.44</v>
      </c>
      <c r="F146" s="16">
        <f t="shared" si="10"/>
        <v>0</v>
      </c>
      <c r="G146" s="16">
        <f t="shared" si="11"/>
        <v>0</v>
      </c>
      <c r="H146" s="16">
        <f t="shared" si="12"/>
        <v>0</v>
      </c>
      <c r="I146" s="17">
        <f>SUM($F$3:H146)</f>
        <v>1.25</v>
      </c>
      <c r="J146" s="18">
        <f t="shared" si="13"/>
        <v>1.512</v>
      </c>
      <c r="K146" s="19">
        <f t="shared" si="14"/>
        <v>0.8620000000000001</v>
      </c>
      <c r="L146" s="5"/>
      <c r="M146" s="5"/>
    </row>
    <row r="147" spans="5:13" ht="14.5">
      <c r="E147" s="16">
        <v>1.45</v>
      </c>
      <c r="F147" s="16">
        <f t="shared" si="10"/>
        <v>0</v>
      </c>
      <c r="G147" s="16">
        <f t="shared" si="11"/>
        <v>0</v>
      </c>
      <c r="H147" s="16">
        <f t="shared" si="12"/>
        <v>0</v>
      </c>
      <c r="I147" s="17">
        <f>SUM($F$3:H147)</f>
        <v>1.25</v>
      </c>
      <c r="J147" s="18">
        <f t="shared" si="13"/>
        <v>1.5225</v>
      </c>
      <c r="K147" s="19">
        <f t="shared" si="14"/>
        <v>0.87250000000000005</v>
      </c>
      <c r="L147" s="5"/>
      <c r="M147" s="5"/>
    </row>
    <row r="148" spans="5:13" ht="14.5">
      <c r="E148" s="16">
        <v>1.46</v>
      </c>
      <c r="F148" s="16">
        <f t="shared" si="10"/>
        <v>0</v>
      </c>
      <c r="G148" s="16">
        <f t="shared" si="11"/>
        <v>0</v>
      </c>
      <c r="H148" s="16">
        <f t="shared" si="12"/>
        <v>0</v>
      </c>
      <c r="I148" s="17">
        <f>SUM($F$3:H148)</f>
        <v>1.25</v>
      </c>
      <c r="J148" s="18">
        <f t="shared" si="13"/>
        <v>1.5329999999999999</v>
      </c>
      <c r="K148" s="19">
        <f t="shared" si="14"/>
        <v>0.88300000000000001</v>
      </c>
      <c r="L148" s="5"/>
      <c r="M148" s="5"/>
    </row>
    <row r="149" spans="5:13" ht="14.5">
      <c r="E149" s="16">
        <v>1.47</v>
      </c>
      <c r="F149" s="16">
        <f t="shared" si="10"/>
        <v>0</v>
      </c>
      <c r="G149" s="16">
        <f t="shared" si="11"/>
        <v>0</v>
      </c>
      <c r="H149" s="16">
        <f t="shared" si="12"/>
        <v>0</v>
      </c>
      <c r="I149" s="17">
        <f>SUM($F$3:H149)</f>
        <v>1.25</v>
      </c>
      <c r="J149" s="18">
        <f t="shared" si="13"/>
        <v>1.5435000000000001</v>
      </c>
      <c r="K149" s="19">
        <f t="shared" si="14"/>
        <v>0.89349999999999996</v>
      </c>
      <c r="L149" s="5"/>
      <c r="M149" s="5"/>
    </row>
    <row r="150" spans="5:13" ht="14.5">
      <c r="E150" s="16">
        <v>1.48</v>
      </c>
      <c r="F150" s="16">
        <f t="shared" si="10"/>
        <v>0</v>
      </c>
      <c r="G150" s="16">
        <f t="shared" si="11"/>
        <v>0</v>
      </c>
      <c r="H150" s="16">
        <f t="shared" si="12"/>
        <v>0</v>
      </c>
      <c r="I150" s="17">
        <f>SUM($F$3:H150)</f>
        <v>1.25</v>
      </c>
      <c r="J150" s="18">
        <f t="shared" si="13"/>
        <v>1.554</v>
      </c>
      <c r="K150" s="19">
        <f t="shared" si="14"/>
        <v>0.90399999999999991</v>
      </c>
      <c r="L150" s="5"/>
      <c r="M150" s="5"/>
    </row>
    <row r="151" spans="5:13" ht="14.5">
      <c r="E151" s="16">
        <v>1.49</v>
      </c>
      <c r="F151" s="16">
        <f t="shared" si="10"/>
        <v>0</v>
      </c>
      <c r="G151" s="16">
        <f t="shared" si="11"/>
        <v>0</v>
      </c>
      <c r="H151" s="16">
        <f t="shared" si="12"/>
        <v>0</v>
      </c>
      <c r="I151" s="17">
        <f>SUM($F$3:H151)</f>
        <v>1.25</v>
      </c>
      <c r="J151" s="18">
        <f t="shared" si="13"/>
        <v>1.5645</v>
      </c>
      <c r="K151" s="19">
        <f t="shared" si="14"/>
        <v>0.91449999999999987</v>
      </c>
      <c r="L151" s="5"/>
      <c r="M151" s="5"/>
    </row>
    <row r="152" spans="5:13" ht="14.5">
      <c r="E152" s="16">
        <v>1.5</v>
      </c>
      <c r="F152" s="16">
        <f t="shared" si="10"/>
        <v>0</v>
      </c>
      <c r="G152" s="16">
        <f t="shared" si="11"/>
        <v>0</v>
      </c>
      <c r="H152" s="16">
        <f t="shared" si="12"/>
        <v>0</v>
      </c>
      <c r="I152" s="17">
        <f>SUM($F$3:H152)</f>
        <v>1.25</v>
      </c>
      <c r="J152" s="18">
        <f t="shared" si="13"/>
        <v>1.5750000000000002</v>
      </c>
      <c r="K152" s="19">
        <f t="shared" si="14"/>
        <v>0.92500000000000027</v>
      </c>
      <c r="L152" s="5"/>
      <c r="M152" s="5"/>
    </row>
    <row r="153" spans="5:13" ht="14.5">
      <c r="E153" s="16">
        <v>1.51</v>
      </c>
      <c r="F153" s="16">
        <f t="shared" si="10"/>
        <v>0</v>
      </c>
      <c r="G153" s="16">
        <f t="shared" si="11"/>
        <v>0</v>
      </c>
      <c r="H153" s="16">
        <f t="shared" si="12"/>
        <v>0</v>
      </c>
      <c r="I153" s="17">
        <f>SUM($F$3:H153)</f>
        <v>1.25</v>
      </c>
      <c r="J153" s="18">
        <f t="shared" si="13"/>
        <v>1.5855000000000001</v>
      </c>
      <c r="K153" s="19">
        <f t="shared" si="14"/>
        <v>0.93550000000000022</v>
      </c>
      <c r="L153" s="5"/>
      <c r="M153" s="5"/>
    </row>
    <row r="154" spans="5:13" ht="14.5">
      <c r="E154" s="16">
        <v>1.52</v>
      </c>
      <c r="F154" s="16">
        <f t="shared" si="10"/>
        <v>0</v>
      </c>
      <c r="G154" s="16">
        <f t="shared" si="11"/>
        <v>0</v>
      </c>
      <c r="H154" s="16">
        <f t="shared" si="12"/>
        <v>0</v>
      </c>
      <c r="I154" s="17">
        <f>SUM($F$3:H154)</f>
        <v>1.25</v>
      </c>
      <c r="J154" s="18">
        <f t="shared" si="13"/>
        <v>1.5960000000000001</v>
      </c>
      <c r="K154" s="19">
        <f t="shared" si="14"/>
        <v>0.94600000000000017</v>
      </c>
      <c r="L154" s="5"/>
      <c r="M154" s="5"/>
    </row>
    <row r="155" spans="5:13" ht="14.5">
      <c r="E155" s="16">
        <v>1.53</v>
      </c>
      <c r="F155" s="16">
        <f t="shared" si="10"/>
        <v>0</v>
      </c>
      <c r="G155" s="16">
        <f t="shared" si="11"/>
        <v>0</v>
      </c>
      <c r="H155" s="16">
        <f t="shared" si="12"/>
        <v>0</v>
      </c>
      <c r="I155" s="17">
        <f>SUM($F$3:H155)</f>
        <v>1.25</v>
      </c>
      <c r="J155" s="18">
        <f t="shared" si="13"/>
        <v>1.6065</v>
      </c>
      <c r="K155" s="19">
        <f t="shared" si="14"/>
        <v>0.95650000000000013</v>
      </c>
      <c r="L155" s="5"/>
      <c r="M155" s="5"/>
    </row>
    <row r="156" spans="5:13" ht="14.5">
      <c r="E156" s="16">
        <v>1.54</v>
      </c>
      <c r="F156" s="16">
        <f t="shared" si="10"/>
        <v>0</v>
      </c>
      <c r="G156" s="16">
        <f t="shared" si="11"/>
        <v>0</v>
      </c>
      <c r="H156" s="16">
        <f t="shared" si="12"/>
        <v>0</v>
      </c>
      <c r="I156" s="17">
        <f>SUM($F$3:H156)</f>
        <v>1.25</v>
      </c>
      <c r="J156" s="18">
        <f t="shared" si="13"/>
        <v>1.6170000000000002</v>
      </c>
      <c r="K156" s="19">
        <f t="shared" si="14"/>
        <v>0.96700000000000008</v>
      </c>
      <c r="L156" s="5"/>
      <c r="M156" s="5"/>
    </row>
    <row r="157" spans="5:13" ht="14.5">
      <c r="E157" s="16">
        <v>1.55</v>
      </c>
      <c r="F157" s="16">
        <f t="shared" si="10"/>
        <v>0</v>
      </c>
      <c r="G157" s="16">
        <f t="shared" si="11"/>
        <v>0</v>
      </c>
      <c r="H157" s="16">
        <f t="shared" si="12"/>
        <v>0</v>
      </c>
      <c r="I157" s="17">
        <f>SUM($F$3:H157)</f>
        <v>1.25</v>
      </c>
      <c r="J157" s="18">
        <f t="shared" si="13"/>
        <v>1.6275000000000002</v>
      </c>
      <c r="K157" s="19">
        <f t="shared" si="14"/>
        <v>0.97750000000000004</v>
      </c>
      <c r="L157" s="5"/>
      <c r="M157" s="5"/>
    </row>
    <row r="158" spans="5:13" ht="14.5">
      <c r="E158" s="16">
        <v>1.56</v>
      </c>
      <c r="F158" s="16">
        <f t="shared" si="10"/>
        <v>0</v>
      </c>
      <c r="G158" s="16">
        <f t="shared" si="11"/>
        <v>0</v>
      </c>
      <c r="H158" s="16">
        <f t="shared" si="12"/>
        <v>0</v>
      </c>
      <c r="I158" s="17">
        <f>SUM($F$3:H158)</f>
        <v>1.25</v>
      </c>
      <c r="J158" s="18">
        <f t="shared" si="13"/>
        <v>1.6380000000000001</v>
      </c>
      <c r="K158" s="19">
        <f t="shared" si="14"/>
        <v>0.98799999999999999</v>
      </c>
      <c r="L158" s="5"/>
      <c r="M158" s="5"/>
    </row>
    <row r="159" spans="5:13" ht="14.5">
      <c r="E159" s="16">
        <v>1.57</v>
      </c>
      <c r="F159" s="16">
        <f t="shared" si="10"/>
        <v>0</v>
      </c>
      <c r="G159" s="16">
        <f t="shared" si="11"/>
        <v>0</v>
      </c>
      <c r="H159" s="16">
        <f t="shared" si="12"/>
        <v>0</v>
      </c>
      <c r="I159" s="17">
        <f>SUM($F$3:H159)</f>
        <v>1.25</v>
      </c>
      <c r="J159" s="18">
        <f t="shared" si="13"/>
        <v>1.6485000000000001</v>
      </c>
      <c r="K159" s="19">
        <f t="shared" si="14"/>
        <v>0.99849999999999994</v>
      </c>
      <c r="L159" s="5"/>
      <c r="M159" s="5"/>
    </row>
    <row r="160" spans="5:13" ht="14.5">
      <c r="E160" s="16">
        <v>1.58</v>
      </c>
      <c r="F160" s="16">
        <f t="shared" si="10"/>
        <v>0</v>
      </c>
      <c r="G160" s="16">
        <f t="shared" si="11"/>
        <v>0</v>
      </c>
      <c r="H160" s="16">
        <f t="shared" si="12"/>
        <v>0</v>
      </c>
      <c r="I160" s="17">
        <f>SUM($F$3:H160)</f>
        <v>1.25</v>
      </c>
      <c r="J160" s="18">
        <f t="shared" si="13"/>
        <v>1.6590000000000003</v>
      </c>
      <c r="K160" s="19">
        <f t="shared" si="14"/>
        <v>1.0090000000000003</v>
      </c>
      <c r="L160" s="5"/>
      <c r="M160" s="5"/>
    </row>
    <row r="161" spans="5:13" ht="14.5">
      <c r="E161" s="16">
        <v>1.59</v>
      </c>
      <c r="F161" s="16">
        <f t="shared" si="10"/>
        <v>0</v>
      </c>
      <c r="G161" s="16">
        <f t="shared" si="11"/>
        <v>0</v>
      </c>
      <c r="H161" s="16">
        <f t="shared" si="12"/>
        <v>0</v>
      </c>
      <c r="I161" s="17">
        <f>SUM($F$3:H161)</f>
        <v>1.25</v>
      </c>
      <c r="J161" s="18">
        <f t="shared" si="13"/>
        <v>1.6695000000000002</v>
      </c>
      <c r="K161" s="19">
        <f t="shared" si="14"/>
        <v>1.0195000000000003</v>
      </c>
      <c r="L161" s="5"/>
      <c r="M161" s="5"/>
    </row>
    <row r="162" spans="5:13" ht="14.5">
      <c r="E162" s="16">
        <v>1.6</v>
      </c>
      <c r="F162" s="16">
        <f t="shared" si="10"/>
        <v>0</v>
      </c>
      <c r="G162" s="16">
        <f t="shared" si="11"/>
        <v>0</v>
      </c>
      <c r="H162" s="16">
        <f t="shared" si="12"/>
        <v>0</v>
      </c>
      <c r="I162" s="17">
        <f>SUM($F$3:H162)</f>
        <v>1.25</v>
      </c>
      <c r="J162" s="18">
        <f t="shared" si="13"/>
        <v>1.6800000000000002</v>
      </c>
      <c r="K162" s="19">
        <f t="shared" si="14"/>
        <v>1.0300000000000002</v>
      </c>
      <c r="L162" s="5"/>
      <c r="M162" s="5"/>
    </row>
    <row r="163" spans="5:13" ht="14.5">
      <c r="E163" s="16">
        <v>1.61</v>
      </c>
      <c r="F163" s="16">
        <f t="shared" si="10"/>
        <v>0</v>
      </c>
      <c r="G163" s="16">
        <f t="shared" si="11"/>
        <v>0</v>
      </c>
      <c r="H163" s="16">
        <f t="shared" si="12"/>
        <v>0</v>
      </c>
      <c r="I163" s="17">
        <f>SUM($F$3:H163)</f>
        <v>1.25</v>
      </c>
      <c r="J163" s="18">
        <f t="shared" si="13"/>
        <v>1.6905000000000001</v>
      </c>
      <c r="K163" s="19">
        <f t="shared" si="14"/>
        <v>1.0405000000000002</v>
      </c>
      <c r="L163" s="5"/>
      <c r="M163" s="5"/>
    </row>
    <row r="164" spans="5:13" ht="14.5">
      <c r="E164" s="16">
        <v>1.62</v>
      </c>
      <c r="F164" s="16">
        <f t="shared" si="10"/>
        <v>0</v>
      </c>
      <c r="G164" s="16">
        <f t="shared" si="11"/>
        <v>0</v>
      </c>
      <c r="H164" s="16">
        <f t="shared" si="12"/>
        <v>0</v>
      </c>
      <c r="I164" s="17">
        <f>SUM($F$3:H164)</f>
        <v>1.25</v>
      </c>
      <c r="J164" s="18">
        <f t="shared" si="13"/>
        <v>1.7010000000000003</v>
      </c>
      <c r="K164" s="19">
        <f t="shared" si="14"/>
        <v>1.0510000000000002</v>
      </c>
      <c r="L164" s="5"/>
      <c r="M164" s="5"/>
    </row>
    <row r="165" spans="5:13" ht="14.5">
      <c r="E165" s="16">
        <v>1.63</v>
      </c>
      <c r="F165" s="16">
        <f t="shared" si="10"/>
        <v>0</v>
      </c>
      <c r="G165" s="16">
        <f t="shared" si="11"/>
        <v>0</v>
      </c>
      <c r="H165" s="16">
        <f t="shared" si="12"/>
        <v>0</v>
      </c>
      <c r="I165" s="17">
        <f>SUM($F$3:H165)</f>
        <v>1.25</v>
      </c>
      <c r="J165" s="18">
        <f t="shared" si="13"/>
        <v>1.7115</v>
      </c>
      <c r="K165" s="19">
        <f t="shared" si="14"/>
        <v>1.0615000000000001</v>
      </c>
      <c r="L165" s="5"/>
      <c r="M165" s="5"/>
    </row>
    <row r="166" spans="5:13" ht="14.5">
      <c r="E166" s="16">
        <v>1.64</v>
      </c>
      <c r="F166" s="16">
        <f t="shared" si="10"/>
        <v>0</v>
      </c>
      <c r="G166" s="16">
        <f t="shared" si="11"/>
        <v>0</v>
      </c>
      <c r="H166" s="16">
        <f t="shared" si="12"/>
        <v>0</v>
      </c>
      <c r="I166" s="17">
        <f>SUM($F$3:H166)</f>
        <v>1.25</v>
      </c>
      <c r="J166" s="18">
        <f t="shared" si="13"/>
        <v>1.722</v>
      </c>
      <c r="K166" s="19">
        <f t="shared" si="14"/>
        <v>1.0720000000000001</v>
      </c>
      <c r="L166" s="5"/>
      <c r="M166" s="5"/>
    </row>
    <row r="167" spans="5:13" ht="14.5">
      <c r="E167" s="16">
        <v>1.65</v>
      </c>
      <c r="F167" s="16">
        <f t="shared" si="10"/>
        <v>0</v>
      </c>
      <c r="G167" s="16">
        <f t="shared" si="11"/>
        <v>0</v>
      </c>
      <c r="H167" s="16">
        <f t="shared" si="12"/>
        <v>0</v>
      </c>
      <c r="I167" s="17">
        <f>SUM($F$3:H167)</f>
        <v>1.25</v>
      </c>
      <c r="J167" s="18">
        <f t="shared" si="13"/>
        <v>1.7324999999999999</v>
      </c>
      <c r="K167" s="19">
        <f t="shared" si="14"/>
        <v>1.0825</v>
      </c>
      <c r="L167" s="5"/>
      <c r="M167" s="5"/>
    </row>
    <row r="168" spans="5:13" ht="14.5">
      <c r="E168" s="16">
        <v>1.66</v>
      </c>
      <c r="F168" s="16">
        <f t="shared" si="10"/>
        <v>0</v>
      </c>
      <c r="G168" s="16">
        <f t="shared" si="11"/>
        <v>0</v>
      </c>
      <c r="H168" s="16">
        <f t="shared" si="12"/>
        <v>0</v>
      </c>
      <c r="I168" s="17">
        <f>SUM($F$3:H168)</f>
        <v>1.25</v>
      </c>
      <c r="J168" s="18">
        <f t="shared" si="13"/>
        <v>1.7429999999999999</v>
      </c>
      <c r="K168" s="19">
        <f t="shared" si="14"/>
        <v>1.093</v>
      </c>
      <c r="L168" s="5"/>
      <c r="M168" s="5"/>
    </row>
    <row r="169" spans="5:13" ht="14.5">
      <c r="E169" s="16">
        <v>1.67</v>
      </c>
      <c r="F169" s="16">
        <f t="shared" si="10"/>
        <v>0</v>
      </c>
      <c r="G169" s="16">
        <f t="shared" si="11"/>
        <v>0</v>
      </c>
      <c r="H169" s="16">
        <f t="shared" si="12"/>
        <v>0</v>
      </c>
      <c r="I169" s="17">
        <f>SUM($F$3:H169)</f>
        <v>1.25</v>
      </c>
      <c r="J169" s="18">
        <f t="shared" si="13"/>
        <v>1.7535000000000001</v>
      </c>
      <c r="K169" s="19">
        <f t="shared" si="14"/>
        <v>1.1034999999999999</v>
      </c>
      <c r="L169" s="5"/>
      <c r="M169" s="5"/>
    </row>
    <row r="170" spans="5:13" ht="14.5">
      <c r="E170" s="16">
        <v>1.68</v>
      </c>
      <c r="F170" s="16">
        <f t="shared" si="10"/>
        <v>0</v>
      </c>
      <c r="G170" s="16">
        <f t="shared" si="11"/>
        <v>0</v>
      </c>
      <c r="H170" s="16">
        <f t="shared" si="12"/>
        <v>0</v>
      </c>
      <c r="I170" s="17">
        <f>SUM($F$3:H170)</f>
        <v>1.25</v>
      </c>
      <c r="J170" s="18">
        <f t="shared" si="13"/>
        <v>1.764</v>
      </c>
      <c r="K170" s="19">
        <f t="shared" si="14"/>
        <v>1.1139999999999999</v>
      </c>
      <c r="L170" s="5"/>
      <c r="M170" s="5"/>
    </row>
    <row r="171" spans="5:13" ht="14.5">
      <c r="E171" s="16">
        <v>1.69</v>
      </c>
      <c r="F171" s="16">
        <f t="shared" si="10"/>
        <v>0</v>
      </c>
      <c r="G171" s="16">
        <f t="shared" si="11"/>
        <v>0</v>
      </c>
      <c r="H171" s="16">
        <f t="shared" si="12"/>
        <v>0</v>
      </c>
      <c r="I171" s="17">
        <f>SUM($F$3:H171)</f>
        <v>1.25</v>
      </c>
      <c r="J171" s="18">
        <f t="shared" si="13"/>
        <v>1.7745</v>
      </c>
      <c r="K171" s="19">
        <f t="shared" si="14"/>
        <v>1.1244999999999998</v>
      </c>
      <c r="L171" s="5"/>
      <c r="M171" s="5"/>
    </row>
    <row r="172" spans="5:13" ht="14.5">
      <c r="E172" s="16">
        <v>1.7</v>
      </c>
      <c r="F172" s="16">
        <f t="shared" si="10"/>
        <v>0</v>
      </c>
      <c r="G172" s="16">
        <f t="shared" si="11"/>
        <v>0</v>
      </c>
      <c r="H172" s="16">
        <f t="shared" si="12"/>
        <v>0</v>
      </c>
      <c r="I172" s="17">
        <f>SUM($F$3:H172)</f>
        <v>1.25</v>
      </c>
      <c r="J172" s="18">
        <f t="shared" si="13"/>
        <v>1.7849999999999999</v>
      </c>
      <c r="K172" s="19">
        <f t="shared" si="14"/>
        <v>1.1349999999999998</v>
      </c>
      <c r="L172" s="5"/>
      <c r="M172" s="5"/>
    </row>
    <row r="173" spans="5:13" ht="14.5">
      <c r="E173" s="16">
        <v>1.71</v>
      </c>
      <c r="F173" s="16">
        <f t="shared" si="10"/>
        <v>0</v>
      </c>
      <c r="G173" s="16">
        <f t="shared" si="11"/>
        <v>0</v>
      </c>
      <c r="H173" s="16">
        <f t="shared" si="12"/>
        <v>0</v>
      </c>
      <c r="I173" s="17">
        <f>SUM($F$3:H173)</f>
        <v>1.25</v>
      </c>
      <c r="J173" s="18">
        <f t="shared" si="13"/>
        <v>1.7955000000000001</v>
      </c>
      <c r="K173" s="19">
        <f t="shared" si="14"/>
        <v>1.1455000000000002</v>
      </c>
      <c r="L173" s="5"/>
      <c r="M173" s="5"/>
    </row>
    <row r="174" spans="5:13" ht="14.5">
      <c r="E174" s="16">
        <v>1.72</v>
      </c>
      <c r="F174" s="16">
        <f t="shared" si="10"/>
        <v>0</v>
      </c>
      <c r="G174" s="16">
        <f t="shared" si="11"/>
        <v>0</v>
      </c>
      <c r="H174" s="16">
        <f t="shared" si="12"/>
        <v>0</v>
      </c>
      <c r="I174" s="17">
        <f>SUM($F$3:H174)</f>
        <v>1.25</v>
      </c>
      <c r="J174" s="18">
        <f t="shared" si="13"/>
        <v>1.806</v>
      </c>
      <c r="K174" s="19">
        <f t="shared" si="14"/>
        <v>1.1560000000000001</v>
      </c>
      <c r="L174" s="5"/>
      <c r="M174" s="5"/>
    </row>
    <row r="175" spans="5:13" ht="14.5">
      <c r="E175" s="16">
        <v>1.73</v>
      </c>
      <c r="F175" s="16">
        <f t="shared" si="10"/>
        <v>0</v>
      </c>
      <c r="G175" s="16">
        <f t="shared" si="11"/>
        <v>0</v>
      </c>
      <c r="H175" s="16">
        <f t="shared" si="12"/>
        <v>0</v>
      </c>
      <c r="I175" s="17">
        <f>SUM($F$3:H175)</f>
        <v>1.25</v>
      </c>
      <c r="J175" s="18">
        <f t="shared" si="13"/>
        <v>1.8165</v>
      </c>
      <c r="K175" s="19">
        <f t="shared" si="14"/>
        <v>1.1665000000000001</v>
      </c>
      <c r="L175" s="5"/>
      <c r="M175" s="5"/>
    </row>
    <row r="176" spans="5:13" ht="14.5">
      <c r="E176" s="16">
        <v>1.74</v>
      </c>
      <c r="F176" s="16">
        <f t="shared" si="10"/>
        <v>0</v>
      </c>
      <c r="G176" s="16">
        <f t="shared" si="11"/>
        <v>0</v>
      </c>
      <c r="H176" s="16">
        <f t="shared" si="12"/>
        <v>0</v>
      </c>
      <c r="I176" s="17">
        <f>SUM($F$3:H176)</f>
        <v>1.25</v>
      </c>
      <c r="J176" s="18">
        <f t="shared" si="13"/>
        <v>1.827</v>
      </c>
      <c r="K176" s="19">
        <f t="shared" si="14"/>
        <v>1.177</v>
      </c>
      <c r="L176" s="5"/>
      <c r="M176" s="5"/>
    </row>
    <row r="177" spans="5:13" ht="14.5">
      <c r="E177" s="16">
        <v>1.75</v>
      </c>
      <c r="F177" s="16">
        <f t="shared" si="10"/>
        <v>0</v>
      </c>
      <c r="G177" s="16">
        <f t="shared" si="11"/>
        <v>0</v>
      </c>
      <c r="H177" s="16">
        <f t="shared" si="12"/>
        <v>0</v>
      </c>
      <c r="I177" s="17">
        <f>SUM($F$3:H177)</f>
        <v>1.25</v>
      </c>
      <c r="J177" s="18">
        <f t="shared" si="13"/>
        <v>1.8375000000000001</v>
      </c>
      <c r="K177" s="19">
        <f t="shared" si="14"/>
        <v>1.1875</v>
      </c>
      <c r="L177" s="5"/>
      <c r="M177" s="5"/>
    </row>
    <row r="178" spans="5:13" ht="14.5">
      <c r="E178" s="16">
        <v>1.76</v>
      </c>
      <c r="F178" s="16">
        <f t="shared" si="10"/>
        <v>0</v>
      </c>
      <c r="G178" s="16">
        <f t="shared" si="11"/>
        <v>0</v>
      </c>
      <c r="H178" s="16">
        <f t="shared" si="12"/>
        <v>0</v>
      </c>
      <c r="I178" s="17">
        <f>SUM($F$3:H178)</f>
        <v>1.25</v>
      </c>
      <c r="J178" s="18">
        <f t="shared" si="13"/>
        <v>1.8480000000000001</v>
      </c>
      <c r="K178" s="19">
        <f t="shared" si="14"/>
        <v>1.198</v>
      </c>
      <c r="L178" s="5"/>
      <c r="M178" s="5"/>
    </row>
    <row r="179" spans="5:13" ht="14.5">
      <c r="E179" s="16">
        <v>1.77</v>
      </c>
      <c r="F179" s="16">
        <f t="shared" si="10"/>
        <v>0</v>
      </c>
      <c r="G179" s="16">
        <f t="shared" si="11"/>
        <v>0</v>
      </c>
      <c r="H179" s="16">
        <f t="shared" si="12"/>
        <v>0</v>
      </c>
      <c r="I179" s="17">
        <f>SUM($F$3:H179)</f>
        <v>1.25</v>
      </c>
      <c r="J179" s="18">
        <f t="shared" si="13"/>
        <v>1.8585</v>
      </c>
      <c r="K179" s="19">
        <f t="shared" si="14"/>
        <v>1.2084999999999999</v>
      </c>
      <c r="L179" s="5"/>
      <c r="M179" s="5"/>
    </row>
    <row r="180" spans="5:13" ht="14.5">
      <c r="E180" s="16">
        <v>1.78</v>
      </c>
      <c r="F180" s="16">
        <f t="shared" si="10"/>
        <v>0</v>
      </c>
      <c r="G180" s="16">
        <f t="shared" si="11"/>
        <v>0</v>
      </c>
      <c r="H180" s="16">
        <f t="shared" si="12"/>
        <v>0</v>
      </c>
      <c r="I180" s="17">
        <f>SUM($F$3:H180)</f>
        <v>1.25</v>
      </c>
      <c r="J180" s="18">
        <f t="shared" si="13"/>
        <v>1.8690000000000002</v>
      </c>
      <c r="K180" s="19">
        <f t="shared" si="14"/>
        <v>1.2190000000000003</v>
      </c>
      <c r="L180" s="5"/>
      <c r="M180" s="5"/>
    </row>
    <row r="181" spans="5:13" ht="14.5">
      <c r="E181" s="16">
        <v>1.79</v>
      </c>
      <c r="F181" s="16">
        <f t="shared" si="10"/>
        <v>0</v>
      </c>
      <c r="G181" s="16">
        <f t="shared" si="11"/>
        <v>0</v>
      </c>
      <c r="H181" s="16">
        <f t="shared" si="12"/>
        <v>0</v>
      </c>
      <c r="I181" s="17">
        <f>SUM($F$3:H181)</f>
        <v>1.25</v>
      </c>
      <c r="J181" s="18">
        <f t="shared" si="13"/>
        <v>1.8795000000000002</v>
      </c>
      <c r="K181" s="19">
        <f t="shared" si="14"/>
        <v>1.2295000000000003</v>
      </c>
      <c r="L181" s="5"/>
      <c r="M181" s="5"/>
    </row>
    <row r="182" spans="5:13" ht="14.5">
      <c r="E182" s="16">
        <v>1.8</v>
      </c>
      <c r="F182" s="16">
        <f t="shared" si="10"/>
        <v>0</v>
      </c>
      <c r="G182" s="16">
        <f t="shared" si="11"/>
        <v>0</v>
      </c>
      <c r="H182" s="16">
        <f t="shared" si="12"/>
        <v>0</v>
      </c>
      <c r="I182" s="17">
        <f>SUM($F$3:H182)</f>
        <v>1.25</v>
      </c>
      <c r="J182" s="18">
        <f t="shared" si="13"/>
        <v>1.8900000000000001</v>
      </c>
      <c r="K182" s="19">
        <f t="shared" si="14"/>
        <v>1.2400000000000002</v>
      </c>
      <c r="L182" s="5"/>
      <c r="M182" s="5"/>
    </row>
    <row r="183" spans="5:13" ht="14.5">
      <c r="E183" s="16">
        <v>1.81</v>
      </c>
      <c r="F183" s="16">
        <f t="shared" si="10"/>
        <v>0</v>
      </c>
      <c r="G183" s="16">
        <f t="shared" si="11"/>
        <v>0</v>
      </c>
      <c r="H183" s="16">
        <f t="shared" si="12"/>
        <v>0</v>
      </c>
      <c r="I183" s="17">
        <f>SUM($F$3:H183)</f>
        <v>1.25</v>
      </c>
      <c r="J183" s="18">
        <f t="shared" si="13"/>
        <v>1.9005000000000001</v>
      </c>
      <c r="K183" s="19">
        <f t="shared" si="14"/>
        <v>1.2505000000000002</v>
      </c>
      <c r="L183" s="5"/>
      <c r="M183" s="5"/>
    </row>
    <row r="184" spans="5:13" ht="14.5">
      <c r="E184" s="16">
        <v>1.82</v>
      </c>
      <c r="F184" s="16">
        <f t="shared" si="10"/>
        <v>0</v>
      </c>
      <c r="G184" s="16">
        <f t="shared" si="11"/>
        <v>0.9</v>
      </c>
      <c r="H184" s="16">
        <f t="shared" si="12"/>
        <v>0</v>
      </c>
      <c r="I184" s="17">
        <f>SUM($F$3:H184)</f>
        <v>2.15</v>
      </c>
      <c r="J184" s="18">
        <f t="shared" si="13"/>
        <v>1.9110000000000003</v>
      </c>
      <c r="K184" s="19">
        <f t="shared" si="14"/>
        <v>0.36100000000000021</v>
      </c>
      <c r="L184" s="5"/>
      <c r="M184" s="5"/>
    </row>
    <row r="185" spans="5:13" ht="14.5">
      <c r="E185" s="16">
        <v>1.83</v>
      </c>
      <c r="F185" s="16">
        <f t="shared" si="10"/>
        <v>0</v>
      </c>
      <c r="G185" s="16">
        <f t="shared" si="11"/>
        <v>0</v>
      </c>
      <c r="H185" s="16">
        <f t="shared" si="12"/>
        <v>0</v>
      </c>
      <c r="I185" s="17">
        <f>SUM($F$3:H185)</f>
        <v>2.15</v>
      </c>
      <c r="J185" s="18">
        <f t="shared" si="13"/>
        <v>1.9215000000000002</v>
      </c>
      <c r="K185" s="19">
        <f t="shared" si="14"/>
        <v>0.37150000000000016</v>
      </c>
      <c r="L185" s="5"/>
      <c r="M185" s="5"/>
    </row>
    <row r="186" spans="5:13" ht="14.5">
      <c r="E186" s="16">
        <v>1.84</v>
      </c>
      <c r="F186" s="16">
        <f t="shared" si="10"/>
        <v>0</v>
      </c>
      <c r="G186" s="16">
        <f t="shared" si="11"/>
        <v>0</v>
      </c>
      <c r="H186" s="16">
        <f t="shared" si="12"/>
        <v>0</v>
      </c>
      <c r="I186" s="17">
        <f>SUM($F$3:H186)</f>
        <v>2.15</v>
      </c>
      <c r="J186" s="18">
        <f t="shared" si="13"/>
        <v>1.9320000000000002</v>
      </c>
      <c r="K186" s="19">
        <f t="shared" si="14"/>
        <v>0.38200000000000012</v>
      </c>
      <c r="L186" s="5"/>
      <c r="M186" s="5"/>
    </row>
    <row r="187" spans="5:13" ht="14.5">
      <c r="E187" s="16">
        <v>1.85</v>
      </c>
      <c r="F187" s="16">
        <f t="shared" si="10"/>
        <v>0</v>
      </c>
      <c r="G187" s="16">
        <f t="shared" si="11"/>
        <v>0</v>
      </c>
      <c r="H187" s="16">
        <f t="shared" si="12"/>
        <v>0</v>
      </c>
      <c r="I187" s="17">
        <f>SUM($F$3:H187)</f>
        <v>2.15</v>
      </c>
      <c r="J187" s="18">
        <f t="shared" si="13"/>
        <v>1.9425000000000001</v>
      </c>
      <c r="K187" s="19">
        <f t="shared" si="14"/>
        <v>0.39250000000000007</v>
      </c>
      <c r="L187" s="5"/>
      <c r="M187" s="5"/>
    </row>
    <row r="188" spans="5:13" ht="14.5">
      <c r="E188" s="16">
        <v>1.86</v>
      </c>
      <c r="F188" s="16">
        <f t="shared" si="10"/>
        <v>0</v>
      </c>
      <c r="G188" s="16">
        <f t="shared" si="11"/>
        <v>0</v>
      </c>
      <c r="H188" s="16">
        <f t="shared" si="12"/>
        <v>0</v>
      </c>
      <c r="I188" s="17">
        <f>SUM($F$3:H188)</f>
        <v>2.15</v>
      </c>
      <c r="J188" s="18">
        <f t="shared" si="13"/>
        <v>1.9530000000000003</v>
      </c>
      <c r="K188" s="19">
        <f t="shared" si="14"/>
        <v>0.40300000000000047</v>
      </c>
      <c r="L188" s="5"/>
      <c r="M188" s="5"/>
    </row>
    <row r="189" spans="5:13" ht="14.5">
      <c r="E189" s="16">
        <v>1.87</v>
      </c>
      <c r="F189" s="16">
        <f t="shared" si="10"/>
        <v>0</v>
      </c>
      <c r="G189" s="16">
        <f t="shared" si="11"/>
        <v>0</v>
      </c>
      <c r="H189" s="16">
        <f t="shared" si="12"/>
        <v>0</v>
      </c>
      <c r="I189" s="17">
        <f>SUM($F$3:H189)</f>
        <v>2.15</v>
      </c>
      <c r="J189" s="18">
        <f t="shared" si="13"/>
        <v>1.9635000000000002</v>
      </c>
      <c r="K189" s="19">
        <f t="shared" si="14"/>
        <v>0.41350000000000042</v>
      </c>
      <c r="L189" s="5"/>
      <c r="M189" s="5"/>
    </row>
    <row r="190" spans="5:13" ht="14.5">
      <c r="E190" s="16">
        <v>1.88</v>
      </c>
      <c r="F190" s="16">
        <f t="shared" si="10"/>
        <v>0</v>
      </c>
      <c r="G190" s="16">
        <f t="shared" si="11"/>
        <v>0</v>
      </c>
      <c r="H190" s="16">
        <f t="shared" si="12"/>
        <v>0</v>
      </c>
      <c r="I190" s="17">
        <f>SUM($F$3:H190)</f>
        <v>2.15</v>
      </c>
      <c r="J190" s="18">
        <f t="shared" si="13"/>
        <v>1.974</v>
      </c>
      <c r="K190" s="19">
        <f t="shared" si="14"/>
        <v>0.42399999999999993</v>
      </c>
      <c r="L190" s="5"/>
      <c r="M190" s="5"/>
    </row>
    <row r="191" spans="5:13" ht="14.5">
      <c r="E191" s="16">
        <v>1.89</v>
      </c>
      <c r="F191" s="16">
        <f t="shared" si="10"/>
        <v>0</v>
      </c>
      <c r="G191" s="16">
        <f t="shared" si="11"/>
        <v>0</v>
      </c>
      <c r="H191" s="16">
        <f t="shared" si="12"/>
        <v>0</v>
      </c>
      <c r="I191" s="17">
        <f>SUM($F$3:H191)</f>
        <v>2.15</v>
      </c>
      <c r="J191" s="18">
        <f t="shared" si="13"/>
        <v>1.9844999999999999</v>
      </c>
      <c r="K191" s="19">
        <f t="shared" si="14"/>
        <v>0.43449999999999989</v>
      </c>
      <c r="L191" s="5"/>
      <c r="M191" s="5"/>
    </row>
    <row r="192" spans="5:13" ht="14.5">
      <c r="E192" s="16">
        <v>1.9</v>
      </c>
      <c r="F192" s="16">
        <f t="shared" si="10"/>
        <v>0</v>
      </c>
      <c r="G192" s="16">
        <f t="shared" si="11"/>
        <v>0</v>
      </c>
      <c r="H192" s="16">
        <f t="shared" si="12"/>
        <v>0</v>
      </c>
      <c r="I192" s="17">
        <f>SUM($F$3:H192)</f>
        <v>2.15</v>
      </c>
      <c r="J192" s="18">
        <f t="shared" si="13"/>
        <v>1.9949999999999999</v>
      </c>
      <c r="K192" s="19">
        <f t="shared" si="14"/>
        <v>0.44499999999999984</v>
      </c>
      <c r="L192" s="5"/>
      <c r="M192" s="5"/>
    </row>
    <row r="193" spans="5:13" ht="14.5">
      <c r="E193" s="16">
        <v>1.91</v>
      </c>
      <c r="F193" s="16">
        <f t="shared" si="10"/>
        <v>0</v>
      </c>
      <c r="G193" s="16">
        <f t="shared" si="11"/>
        <v>0</v>
      </c>
      <c r="H193" s="16">
        <f t="shared" si="12"/>
        <v>0</v>
      </c>
      <c r="I193" s="17">
        <f>SUM($F$3:H193)</f>
        <v>2.15</v>
      </c>
      <c r="J193" s="18">
        <f t="shared" si="13"/>
        <v>2.0055000000000001</v>
      </c>
      <c r="K193" s="19">
        <f t="shared" si="14"/>
        <v>0.45550000000000024</v>
      </c>
      <c r="L193" s="5"/>
      <c r="M193" s="5"/>
    </row>
    <row r="194" spans="5:13" ht="14.5">
      <c r="E194" s="16">
        <v>1.92</v>
      </c>
      <c r="F194" s="16">
        <f t="shared" si="10"/>
        <v>0</v>
      </c>
      <c r="G194" s="16">
        <f t="shared" si="11"/>
        <v>0</v>
      </c>
      <c r="H194" s="16">
        <f t="shared" si="12"/>
        <v>0</v>
      </c>
      <c r="I194" s="17">
        <f>SUM($F$3:H194)</f>
        <v>2.15</v>
      </c>
      <c r="J194" s="18">
        <f t="shared" si="13"/>
        <v>2.016</v>
      </c>
      <c r="K194" s="19">
        <f t="shared" si="14"/>
        <v>0.46600000000000019</v>
      </c>
      <c r="L194" s="5"/>
      <c r="M194" s="5"/>
    </row>
    <row r="195" spans="5:13" ht="14.5">
      <c r="E195" s="16">
        <v>1.93</v>
      </c>
      <c r="F195" s="16">
        <f t="shared" ref="F195:F258" si="15">IF(E195=$C$7,$C$4,0)</f>
        <v>0</v>
      </c>
      <c r="G195" s="16">
        <f t="shared" ref="G195:G258" si="16">IF(E195=($C$7+$C$8),$C$5,0)</f>
        <v>0</v>
      </c>
      <c r="H195" s="16">
        <f t="shared" ref="H195:H258" si="17">IF(E195=SUM($C$7:$C$9),$C$6,0)</f>
        <v>0</v>
      </c>
      <c r="I195" s="17">
        <f>SUM($F$3:H195)</f>
        <v>2.15</v>
      </c>
      <c r="J195" s="18">
        <f t="shared" ref="J195:J258" si="18">E195*$C$2</f>
        <v>2.0265</v>
      </c>
      <c r="K195" s="19">
        <f t="shared" ref="K195:K258" si="19">$C$3+J195-I195</f>
        <v>0.47650000000000015</v>
      </c>
      <c r="L195" s="5"/>
      <c r="M195" s="5"/>
    </row>
    <row r="196" spans="5:13" ht="14.5">
      <c r="E196" s="16">
        <v>1.94</v>
      </c>
      <c r="F196" s="16">
        <f t="shared" si="15"/>
        <v>0</v>
      </c>
      <c r="G196" s="16">
        <f t="shared" si="16"/>
        <v>0</v>
      </c>
      <c r="H196" s="16">
        <f t="shared" si="17"/>
        <v>0</v>
      </c>
      <c r="I196" s="17">
        <f>SUM($F$3:H196)</f>
        <v>2.15</v>
      </c>
      <c r="J196" s="18">
        <f t="shared" si="18"/>
        <v>2.0369999999999999</v>
      </c>
      <c r="K196" s="19">
        <f t="shared" si="19"/>
        <v>0.4870000000000001</v>
      </c>
      <c r="L196" s="5"/>
      <c r="M196" s="5"/>
    </row>
    <row r="197" spans="5:13" ht="14.5">
      <c r="E197" s="16">
        <v>1.95</v>
      </c>
      <c r="F197" s="16">
        <f t="shared" si="15"/>
        <v>0</v>
      </c>
      <c r="G197" s="16">
        <f t="shared" si="16"/>
        <v>0</v>
      </c>
      <c r="H197" s="16">
        <f t="shared" si="17"/>
        <v>0</v>
      </c>
      <c r="I197" s="17">
        <f>SUM($F$3:H197)</f>
        <v>2.15</v>
      </c>
      <c r="J197" s="18">
        <f t="shared" si="18"/>
        <v>2.0474999999999999</v>
      </c>
      <c r="K197" s="19">
        <f t="shared" si="19"/>
        <v>0.49750000000000005</v>
      </c>
      <c r="L197" s="5"/>
      <c r="M197" s="5"/>
    </row>
    <row r="198" spans="5:13" ht="14.5">
      <c r="E198" s="16">
        <v>1.96</v>
      </c>
      <c r="F198" s="16">
        <f t="shared" si="15"/>
        <v>0</v>
      </c>
      <c r="G198" s="16">
        <f t="shared" si="16"/>
        <v>0</v>
      </c>
      <c r="H198" s="16">
        <f t="shared" si="17"/>
        <v>0</v>
      </c>
      <c r="I198" s="17">
        <f>SUM($F$3:H198)</f>
        <v>2.15</v>
      </c>
      <c r="J198" s="18">
        <f t="shared" si="18"/>
        <v>2.0579999999999998</v>
      </c>
      <c r="K198" s="19">
        <f t="shared" si="19"/>
        <v>0.50800000000000001</v>
      </c>
      <c r="L198" s="5"/>
      <c r="M198" s="5"/>
    </row>
    <row r="199" spans="5:13" ht="14.5">
      <c r="E199" s="16">
        <v>1.97</v>
      </c>
      <c r="F199" s="16">
        <f t="shared" si="15"/>
        <v>0</v>
      </c>
      <c r="G199" s="16">
        <f t="shared" si="16"/>
        <v>0</v>
      </c>
      <c r="H199" s="16">
        <f t="shared" si="17"/>
        <v>0</v>
      </c>
      <c r="I199" s="17">
        <f>SUM($F$3:H199)</f>
        <v>2.15</v>
      </c>
      <c r="J199" s="18">
        <f t="shared" si="18"/>
        <v>2.0685000000000002</v>
      </c>
      <c r="K199" s="19">
        <f t="shared" si="19"/>
        <v>0.51850000000000041</v>
      </c>
      <c r="L199" s="5"/>
      <c r="M199" s="5"/>
    </row>
    <row r="200" spans="5:13" ht="14.5">
      <c r="E200" s="16">
        <v>1.98</v>
      </c>
      <c r="F200" s="16">
        <f t="shared" si="15"/>
        <v>0</v>
      </c>
      <c r="G200" s="16">
        <f t="shared" si="16"/>
        <v>0</v>
      </c>
      <c r="H200" s="16">
        <f t="shared" si="17"/>
        <v>0</v>
      </c>
      <c r="I200" s="17">
        <f>SUM($F$3:H200)</f>
        <v>2.15</v>
      </c>
      <c r="J200" s="18">
        <f t="shared" si="18"/>
        <v>2.0790000000000002</v>
      </c>
      <c r="K200" s="19">
        <f t="shared" si="19"/>
        <v>0.52900000000000036</v>
      </c>
      <c r="L200" s="5"/>
      <c r="M200" s="5"/>
    </row>
    <row r="201" spans="5:13" ht="14.5">
      <c r="E201" s="16">
        <v>1.99</v>
      </c>
      <c r="F201" s="16">
        <f t="shared" si="15"/>
        <v>0</v>
      </c>
      <c r="G201" s="16">
        <f t="shared" si="16"/>
        <v>0</v>
      </c>
      <c r="H201" s="16">
        <f t="shared" si="17"/>
        <v>0</v>
      </c>
      <c r="I201" s="17">
        <f>SUM($F$3:H201)</f>
        <v>2.15</v>
      </c>
      <c r="J201" s="18">
        <f t="shared" si="18"/>
        <v>2.0895000000000001</v>
      </c>
      <c r="K201" s="19">
        <f t="shared" si="19"/>
        <v>0.53950000000000031</v>
      </c>
      <c r="L201" s="5"/>
      <c r="M201" s="5"/>
    </row>
    <row r="202" spans="5:13" ht="14.5">
      <c r="E202" s="16">
        <v>2</v>
      </c>
      <c r="F202" s="16">
        <f t="shared" si="15"/>
        <v>0</v>
      </c>
      <c r="G202" s="16">
        <f t="shared" si="16"/>
        <v>0</v>
      </c>
      <c r="H202" s="16">
        <f t="shared" si="17"/>
        <v>0</v>
      </c>
      <c r="I202" s="17">
        <f>SUM($F$3:H202)</f>
        <v>2.15</v>
      </c>
      <c r="J202" s="18">
        <f t="shared" si="18"/>
        <v>2.1</v>
      </c>
      <c r="K202" s="19">
        <f t="shared" si="19"/>
        <v>0.55000000000000027</v>
      </c>
      <c r="L202" s="5"/>
      <c r="M202" s="5"/>
    </row>
    <row r="203" spans="5:13" ht="14.5">
      <c r="E203" s="16">
        <v>2.0099999999999998</v>
      </c>
      <c r="F203" s="16">
        <f t="shared" si="15"/>
        <v>0</v>
      </c>
      <c r="G203" s="16">
        <f t="shared" si="16"/>
        <v>0</v>
      </c>
      <c r="H203" s="16">
        <f t="shared" si="17"/>
        <v>0</v>
      </c>
      <c r="I203" s="17">
        <f>SUM($F$3:H203)</f>
        <v>2.15</v>
      </c>
      <c r="J203" s="18">
        <f t="shared" si="18"/>
        <v>2.1105</v>
      </c>
      <c r="K203" s="19">
        <f t="shared" si="19"/>
        <v>0.56050000000000022</v>
      </c>
      <c r="L203" s="5"/>
      <c r="M203" s="5"/>
    </row>
    <row r="204" spans="5:13" ht="14.5">
      <c r="E204" s="16">
        <v>2.02</v>
      </c>
      <c r="F204" s="16">
        <f t="shared" si="15"/>
        <v>0</v>
      </c>
      <c r="G204" s="16">
        <f t="shared" si="16"/>
        <v>0</v>
      </c>
      <c r="H204" s="16">
        <f t="shared" si="17"/>
        <v>0</v>
      </c>
      <c r="I204" s="17">
        <f>SUM($F$3:H204)</f>
        <v>2.15</v>
      </c>
      <c r="J204" s="18">
        <f t="shared" si="18"/>
        <v>2.121</v>
      </c>
      <c r="K204" s="19">
        <f t="shared" si="19"/>
        <v>0.57100000000000017</v>
      </c>
      <c r="L204" s="5"/>
      <c r="M204" s="5"/>
    </row>
    <row r="205" spans="5:13" ht="14.5">
      <c r="E205" s="16">
        <v>2.0299999999999998</v>
      </c>
      <c r="F205" s="16">
        <f t="shared" si="15"/>
        <v>0</v>
      </c>
      <c r="G205" s="16">
        <f t="shared" si="16"/>
        <v>0</v>
      </c>
      <c r="H205" s="16">
        <f t="shared" si="17"/>
        <v>0</v>
      </c>
      <c r="I205" s="17">
        <f>SUM($F$3:H205)</f>
        <v>2.15</v>
      </c>
      <c r="J205" s="18">
        <f t="shared" si="18"/>
        <v>2.1315</v>
      </c>
      <c r="K205" s="19">
        <f t="shared" si="19"/>
        <v>0.58150000000000013</v>
      </c>
      <c r="L205" s="5"/>
      <c r="M205" s="5"/>
    </row>
    <row r="206" spans="5:13" ht="14.5">
      <c r="E206" s="16">
        <v>2.04</v>
      </c>
      <c r="F206" s="16">
        <f t="shared" si="15"/>
        <v>0</v>
      </c>
      <c r="G206" s="16">
        <f t="shared" si="16"/>
        <v>0</v>
      </c>
      <c r="H206" s="16">
        <f t="shared" si="17"/>
        <v>0</v>
      </c>
      <c r="I206" s="17">
        <f>SUM($F$3:H206)</f>
        <v>2.15</v>
      </c>
      <c r="J206" s="18">
        <f t="shared" si="18"/>
        <v>2.1420000000000003</v>
      </c>
      <c r="K206" s="19">
        <f t="shared" si="19"/>
        <v>0.59200000000000053</v>
      </c>
      <c r="L206" s="5"/>
      <c r="M206" s="5"/>
    </row>
    <row r="207" spans="5:13" ht="14.5">
      <c r="E207" s="16">
        <v>2.0499999999999998</v>
      </c>
      <c r="F207" s="16">
        <f t="shared" si="15"/>
        <v>0</v>
      </c>
      <c r="G207" s="16">
        <f t="shared" si="16"/>
        <v>0</v>
      </c>
      <c r="H207" s="16">
        <f t="shared" si="17"/>
        <v>0</v>
      </c>
      <c r="I207" s="17">
        <f>SUM($F$3:H207)</f>
        <v>2.15</v>
      </c>
      <c r="J207" s="18">
        <f t="shared" si="18"/>
        <v>2.1524999999999999</v>
      </c>
      <c r="K207" s="19">
        <f t="shared" si="19"/>
        <v>0.60250000000000004</v>
      </c>
      <c r="L207" s="5"/>
      <c r="M207" s="5"/>
    </row>
    <row r="208" spans="5:13" ht="14.5">
      <c r="E208" s="16">
        <v>2.06</v>
      </c>
      <c r="F208" s="16">
        <f t="shared" si="15"/>
        <v>0</v>
      </c>
      <c r="G208" s="16">
        <f t="shared" si="16"/>
        <v>0</v>
      </c>
      <c r="H208" s="16">
        <f t="shared" si="17"/>
        <v>0</v>
      </c>
      <c r="I208" s="17">
        <f>SUM($F$3:H208)</f>
        <v>2.15</v>
      </c>
      <c r="J208" s="18">
        <f t="shared" si="18"/>
        <v>2.1630000000000003</v>
      </c>
      <c r="K208" s="19">
        <f t="shared" si="19"/>
        <v>0.61300000000000043</v>
      </c>
      <c r="L208" s="5"/>
      <c r="M208" s="5"/>
    </row>
    <row r="209" spans="5:13" ht="14.5">
      <c r="E209" s="16">
        <v>2.0699999999999998</v>
      </c>
      <c r="F209" s="16">
        <f t="shared" si="15"/>
        <v>0</v>
      </c>
      <c r="G209" s="16">
        <f t="shared" si="16"/>
        <v>0</v>
      </c>
      <c r="H209" s="16">
        <f t="shared" si="17"/>
        <v>0</v>
      </c>
      <c r="I209" s="17">
        <f>SUM($F$3:H209)</f>
        <v>2.15</v>
      </c>
      <c r="J209" s="18">
        <f t="shared" si="18"/>
        <v>2.1734999999999998</v>
      </c>
      <c r="K209" s="19">
        <f t="shared" si="19"/>
        <v>0.62349999999999994</v>
      </c>
      <c r="L209" s="5"/>
      <c r="M209" s="5"/>
    </row>
    <row r="210" spans="5:13" ht="14.5">
      <c r="E210" s="16">
        <v>2.08</v>
      </c>
      <c r="F210" s="16">
        <f t="shared" si="15"/>
        <v>0</v>
      </c>
      <c r="G210" s="16">
        <f t="shared" si="16"/>
        <v>0</v>
      </c>
      <c r="H210" s="16">
        <f t="shared" si="17"/>
        <v>0</v>
      </c>
      <c r="I210" s="17">
        <f>SUM($F$3:H210)</f>
        <v>2.15</v>
      </c>
      <c r="J210" s="18">
        <f t="shared" si="18"/>
        <v>2.1840000000000002</v>
      </c>
      <c r="K210" s="19">
        <f t="shared" si="19"/>
        <v>0.63400000000000034</v>
      </c>
      <c r="L210" s="5"/>
      <c r="M210" s="5"/>
    </row>
    <row r="211" spans="5:13" ht="14.5">
      <c r="E211" s="16">
        <v>2.09</v>
      </c>
      <c r="F211" s="16">
        <f t="shared" si="15"/>
        <v>0</v>
      </c>
      <c r="G211" s="16">
        <f t="shared" si="16"/>
        <v>0</v>
      </c>
      <c r="H211" s="16">
        <f t="shared" si="17"/>
        <v>0</v>
      </c>
      <c r="I211" s="17">
        <f>SUM($F$3:H211)</f>
        <v>2.15</v>
      </c>
      <c r="J211" s="18">
        <f t="shared" si="18"/>
        <v>2.1945000000000001</v>
      </c>
      <c r="K211" s="19">
        <f t="shared" si="19"/>
        <v>0.64450000000000029</v>
      </c>
      <c r="L211" s="5"/>
      <c r="M211" s="5"/>
    </row>
    <row r="212" spans="5:13" ht="14.5">
      <c r="E212" s="16">
        <v>2.1</v>
      </c>
      <c r="F212" s="16">
        <f t="shared" si="15"/>
        <v>0</v>
      </c>
      <c r="G212" s="16">
        <f t="shared" si="16"/>
        <v>0</v>
      </c>
      <c r="H212" s="16">
        <f t="shared" si="17"/>
        <v>0</v>
      </c>
      <c r="I212" s="17">
        <f>SUM($F$3:H212)</f>
        <v>2.15</v>
      </c>
      <c r="J212" s="18">
        <f t="shared" si="18"/>
        <v>2.2050000000000001</v>
      </c>
      <c r="K212" s="19">
        <f t="shared" si="19"/>
        <v>0.65500000000000025</v>
      </c>
      <c r="L212" s="5"/>
      <c r="M212" s="5"/>
    </row>
    <row r="213" spans="5:13" ht="14.5">
      <c r="E213" s="16">
        <v>2.11</v>
      </c>
      <c r="F213" s="16">
        <f t="shared" si="15"/>
        <v>0</v>
      </c>
      <c r="G213" s="16">
        <f t="shared" si="16"/>
        <v>0</v>
      </c>
      <c r="H213" s="16">
        <f t="shared" si="17"/>
        <v>0</v>
      </c>
      <c r="I213" s="17">
        <f>SUM($F$3:H213)</f>
        <v>2.15</v>
      </c>
      <c r="J213" s="18">
        <f t="shared" si="18"/>
        <v>2.2155</v>
      </c>
      <c r="K213" s="19">
        <f t="shared" si="19"/>
        <v>0.6655000000000002</v>
      </c>
      <c r="L213" s="5"/>
      <c r="M213" s="5"/>
    </row>
    <row r="214" spans="5:13" ht="14.5">
      <c r="E214" s="16">
        <v>2.12</v>
      </c>
      <c r="F214" s="16">
        <f t="shared" si="15"/>
        <v>0</v>
      </c>
      <c r="G214" s="16">
        <f t="shared" si="16"/>
        <v>0</v>
      </c>
      <c r="H214" s="16">
        <f t="shared" si="17"/>
        <v>0</v>
      </c>
      <c r="I214" s="17">
        <f>SUM($F$3:H214)</f>
        <v>2.15</v>
      </c>
      <c r="J214" s="18">
        <f t="shared" si="18"/>
        <v>2.2260000000000004</v>
      </c>
      <c r="K214" s="19">
        <f t="shared" si="19"/>
        <v>0.6760000000000006</v>
      </c>
      <c r="L214" s="5"/>
      <c r="M214" s="5"/>
    </row>
    <row r="215" spans="5:13" ht="14.5">
      <c r="E215" s="16">
        <v>2.13</v>
      </c>
      <c r="F215" s="16">
        <f t="shared" si="15"/>
        <v>0</v>
      </c>
      <c r="G215" s="16">
        <f t="shared" si="16"/>
        <v>0</v>
      </c>
      <c r="H215" s="16">
        <f t="shared" si="17"/>
        <v>0</v>
      </c>
      <c r="I215" s="17">
        <f>SUM($F$3:H215)</f>
        <v>2.15</v>
      </c>
      <c r="J215" s="18">
        <f t="shared" si="18"/>
        <v>2.2364999999999999</v>
      </c>
      <c r="K215" s="19">
        <f t="shared" si="19"/>
        <v>0.68650000000000011</v>
      </c>
      <c r="L215" s="5"/>
      <c r="M215" s="5"/>
    </row>
    <row r="216" spans="5:13" ht="14.5">
      <c r="E216" s="16">
        <v>2.14</v>
      </c>
      <c r="F216" s="16">
        <f t="shared" si="15"/>
        <v>0</v>
      </c>
      <c r="G216" s="16">
        <f t="shared" si="16"/>
        <v>0</v>
      </c>
      <c r="H216" s="16">
        <f t="shared" si="17"/>
        <v>0</v>
      </c>
      <c r="I216" s="17">
        <f>SUM($F$3:H216)</f>
        <v>2.15</v>
      </c>
      <c r="J216" s="18">
        <f t="shared" si="18"/>
        <v>2.2470000000000003</v>
      </c>
      <c r="K216" s="19">
        <f t="shared" si="19"/>
        <v>0.69700000000000051</v>
      </c>
      <c r="L216" s="5"/>
      <c r="M216" s="5"/>
    </row>
    <row r="217" spans="5:13" ht="14.5">
      <c r="E217" s="16">
        <v>2.15</v>
      </c>
      <c r="F217" s="16">
        <f t="shared" si="15"/>
        <v>0</v>
      </c>
      <c r="G217" s="16">
        <f t="shared" si="16"/>
        <v>0</v>
      </c>
      <c r="H217" s="16">
        <f t="shared" si="17"/>
        <v>0</v>
      </c>
      <c r="I217" s="17">
        <f>SUM($F$3:H217)</f>
        <v>2.15</v>
      </c>
      <c r="J217" s="18">
        <f t="shared" si="18"/>
        <v>2.2574999999999998</v>
      </c>
      <c r="K217" s="19">
        <f t="shared" si="19"/>
        <v>0.70750000000000002</v>
      </c>
      <c r="L217" s="5"/>
      <c r="M217" s="5"/>
    </row>
    <row r="218" spans="5:13" ht="14.5">
      <c r="E218" s="16">
        <v>2.16</v>
      </c>
      <c r="F218" s="16">
        <f t="shared" si="15"/>
        <v>0</v>
      </c>
      <c r="G218" s="16">
        <f t="shared" si="16"/>
        <v>0</v>
      </c>
      <c r="H218" s="16">
        <f t="shared" si="17"/>
        <v>0</v>
      </c>
      <c r="I218" s="17">
        <f>SUM($F$3:H218)</f>
        <v>2.15</v>
      </c>
      <c r="J218" s="18">
        <f t="shared" si="18"/>
        <v>2.2680000000000002</v>
      </c>
      <c r="K218" s="19">
        <f t="shared" si="19"/>
        <v>0.71800000000000042</v>
      </c>
      <c r="L218" s="5"/>
      <c r="M218" s="5"/>
    </row>
    <row r="219" spans="5:13" ht="14.5">
      <c r="E219" s="16">
        <v>2.17</v>
      </c>
      <c r="F219" s="16">
        <f t="shared" si="15"/>
        <v>0</v>
      </c>
      <c r="G219" s="16">
        <f t="shared" si="16"/>
        <v>0</v>
      </c>
      <c r="H219" s="16">
        <f t="shared" si="17"/>
        <v>0</v>
      </c>
      <c r="I219" s="17">
        <f>SUM($F$3:H219)</f>
        <v>2.15</v>
      </c>
      <c r="J219" s="18">
        <f t="shared" si="18"/>
        <v>2.2785000000000002</v>
      </c>
      <c r="K219" s="19">
        <f t="shared" si="19"/>
        <v>0.72850000000000037</v>
      </c>
      <c r="L219" s="5"/>
      <c r="M219" s="5"/>
    </row>
    <row r="220" spans="5:13" ht="14.5">
      <c r="E220" s="16">
        <v>2.1800000000000002</v>
      </c>
      <c r="F220" s="16">
        <f t="shared" si="15"/>
        <v>0</v>
      </c>
      <c r="G220" s="16">
        <f t="shared" si="16"/>
        <v>0</v>
      </c>
      <c r="H220" s="16">
        <f t="shared" si="17"/>
        <v>0</v>
      </c>
      <c r="I220" s="17">
        <f>SUM($F$3:H220)</f>
        <v>2.15</v>
      </c>
      <c r="J220" s="18">
        <f t="shared" si="18"/>
        <v>2.2890000000000001</v>
      </c>
      <c r="K220" s="19">
        <f t="shared" si="19"/>
        <v>0.73900000000000032</v>
      </c>
      <c r="L220" s="5"/>
      <c r="M220" s="5"/>
    </row>
    <row r="221" spans="5:13" ht="14.5">
      <c r="E221" s="16">
        <v>2.19</v>
      </c>
      <c r="F221" s="16">
        <f t="shared" si="15"/>
        <v>0</v>
      </c>
      <c r="G221" s="16">
        <f t="shared" si="16"/>
        <v>0</v>
      </c>
      <c r="H221" s="16">
        <f t="shared" si="17"/>
        <v>0</v>
      </c>
      <c r="I221" s="17">
        <f>SUM($F$3:H221)</f>
        <v>2.15</v>
      </c>
      <c r="J221" s="18">
        <f t="shared" si="18"/>
        <v>2.2995000000000001</v>
      </c>
      <c r="K221" s="19">
        <f t="shared" si="19"/>
        <v>0.74950000000000028</v>
      </c>
      <c r="L221" s="5"/>
      <c r="M221" s="5"/>
    </row>
    <row r="222" spans="5:13" ht="14.5">
      <c r="E222" s="16">
        <v>2.2000000000000002</v>
      </c>
      <c r="F222" s="16">
        <f t="shared" si="15"/>
        <v>0</v>
      </c>
      <c r="G222" s="16">
        <f t="shared" si="16"/>
        <v>0</v>
      </c>
      <c r="H222" s="16">
        <f t="shared" si="17"/>
        <v>0</v>
      </c>
      <c r="I222" s="17">
        <f>SUM($F$3:H222)</f>
        <v>2.15</v>
      </c>
      <c r="J222" s="18">
        <f t="shared" si="18"/>
        <v>2.3100000000000005</v>
      </c>
      <c r="K222" s="19">
        <f t="shared" si="19"/>
        <v>0.76000000000000068</v>
      </c>
      <c r="L222" s="5"/>
      <c r="M222" s="5"/>
    </row>
    <row r="223" spans="5:13" ht="14.5">
      <c r="E223" s="16">
        <v>2.21</v>
      </c>
      <c r="F223" s="16">
        <f t="shared" si="15"/>
        <v>0</v>
      </c>
      <c r="G223" s="16">
        <f t="shared" si="16"/>
        <v>0</v>
      </c>
      <c r="H223" s="16">
        <f t="shared" si="17"/>
        <v>0</v>
      </c>
      <c r="I223" s="17">
        <f>SUM($F$3:H223)</f>
        <v>2.15</v>
      </c>
      <c r="J223" s="18">
        <f t="shared" si="18"/>
        <v>2.3205</v>
      </c>
      <c r="K223" s="19">
        <f t="shared" si="19"/>
        <v>0.77050000000000018</v>
      </c>
      <c r="L223" s="5"/>
      <c r="M223" s="5"/>
    </row>
    <row r="224" spans="5:13" ht="14.5">
      <c r="E224" s="16">
        <v>2.2200000000000002</v>
      </c>
      <c r="F224" s="16">
        <f t="shared" si="15"/>
        <v>0</v>
      </c>
      <c r="G224" s="16">
        <f t="shared" si="16"/>
        <v>0</v>
      </c>
      <c r="H224" s="16">
        <f t="shared" si="17"/>
        <v>0</v>
      </c>
      <c r="I224" s="17">
        <f>SUM($F$3:H224)</f>
        <v>2.15</v>
      </c>
      <c r="J224" s="18">
        <f t="shared" si="18"/>
        <v>2.3310000000000004</v>
      </c>
      <c r="K224" s="19">
        <f t="shared" si="19"/>
        <v>0.78100000000000058</v>
      </c>
      <c r="L224" s="5"/>
      <c r="M224" s="5"/>
    </row>
    <row r="225" spans="5:13" ht="14.5">
      <c r="E225" s="16">
        <v>2.23</v>
      </c>
      <c r="F225" s="16">
        <f t="shared" si="15"/>
        <v>0</v>
      </c>
      <c r="G225" s="16">
        <f t="shared" si="16"/>
        <v>0</v>
      </c>
      <c r="H225" s="16">
        <f t="shared" si="17"/>
        <v>0</v>
      </c>
      <c r="I225" s="17">
        <f>SUM($F$3:H225)</f>
        <v>2.15</v>
      </c>
      <c r="J225" s="18">
        <f t="shared" si="18"/>
        <v>2.3414999999999999</v>
      </c>
      <c r="K225" s="19">
        <f t="shared" si="19"/>
        <v>0.79150000000000009</v>
      </c>
      <c r="L225" s="5"/>
      <c r="M225" s="5"/>
    </row>
    <row r="226" spans="5:13" ht="14.5">
      <c r="E226" s="16">
        <v>2.2400000000000002</v>
      </c>
      <c r="F226" s="16">
        <f t="shared" si="15"/>
        <v>0</v>
      </c>
      <c r="G226" s="16">
        <f t="shared" si="16"/>
        <v>0</v>
      </c>
      <c r="H226" s="16">
        <f t="shared" si="17"/>
        <v>0</v>
      </c>
      <c r="I226" s="17">
        <f>SUM($F$3:H226)</f>
        <v>2.15</v>
      </c>
      <c r="J226" s="18">
        <f t="shared" si="18"/>
        <v>2.3520000000000003</v>
      </c>
      <c r="K226" s="19">
        <f t="shared" si="19"/>
        <v>0.80200000000000049</v>
      </c>
      <c r="L226" s="5"/>
      <c r="M226" s="5"/>
    </row>
    <row r="227" spans="5:13" ht="14.5">
      <c r="E227" s="16">
        <v>2.25</v>
      </c>
      <c r="F227" s="16">
        <f t="shared" si="15"/>
        <v>0</v>
      </c>
      <c r="G227" s="16">
        <f t="shared" si="16"/>
        <v>0</v>
      </c>
      <c r="H227" s="16">
        <f t="shared" si="17"/>
        <v>0</v>
      </c>
      <c r="I227" s="17">
        <f>SUM($F$3:H227)</f>
        <v>2.15</v>
      </c>
      <c r="J227" s="18">
        <f t="shared" si="18"/>
        <v>2.3625000000000003</v>
      </c>
      <c r="K227" s="19">
        <f t="shared" si="19"/>
        <v>0.81250000000000044</v>
      </c>
      <c r="L227" s="5"/>
      <c r="M227" s="5"/>
    </row>
    <row r="228" spans="5:13" ht="14.5">
      <c r="E228" s="16">
        <v>2.2599999999999998</v>
      </c>
      <c r="F228" s="16">
        <f t="shared" si="15"/>
        <v>0</v>
      </c>
      <c r="G228" s="16">
        <f t="shared" si="16"/>
        <v>0</v>
      </c>
      <c r="H228" s="16">
        <f t="shared" si="17"/>
        <v>0.4</v>
      </c>
      <c r="I228" s="17">
        <f>SUM($F$3:H228)</f>
        <v>2.5499999999999998</v>
      </c>
      <c r="J228" s="18">
        <f t="shared" si="18"/>
        <v>2.3729999999999998</v>
      </c>
      <c r="K228" s="19">
        <f t="shared" si="19"/>
        <v>0.42300000000000004</v>
      </c>
      <c r="L228" s="5"/>
      <c r="M228" s="5"/>
    </row>
    <row r="229" spans="5:13" ht="14.5">
      <c r="E229" s="16">
        <v>2.27</v>
      </c>
      <c r="F229" s="16">
        <f t="shared" si="15"/>
        <v>0</v>
      </c>
      <c r="G229" s="16">
        <f t="shared" si="16"/>
        <v>0</v>
      </c>
      <c r="H229" s="16">
        <f t="shared" si="17"/>
        <v>0</v>
      </c>
      <c r="I229" s="17">
        <f>SUM($F$3:H229)</f>
        <v>2.5499999999999998</v>
      </c>
      <c r="J229" s="18">
        <f t="shared" si="18"/>
        <v>2.3835000000000002</v>
      </c>
      <c r="K229" s="19">
        <f t="shared" si="19"/>
        <v>0.43350000000000044</v>
      </c>
      <c r="L229" s="5"/>
      <c r="M229" s="5"/>
    </row>
    <row r="230" spans="5:13" ht="14.5">
      <c r="E230" s="16">
        <v>2.2799999999999998</v>
      </c>
      <c r="F230" s="16">
        <f t="shared" si="15"/>
        <v>0</v>
      </c>
      <c r="G230" s="16">
        <f t="shared" si="16"/>
        <v>0</v>
      </c>
      <c r="H230" s="16">
        <f t="shared" si="17"/>
        <v>0</v>
      </c>
      <c r="I230" s="17">
        <f>SUM($F$3:H230)</f>
        <v>2.5499999999999998</v>
      </c>
      <c r="J230" s="18">
        <f t="shared" si="18"/>
        <v>2.3939999999999997</v>
      </c>
      <c r="K230" s="19">
        <f t="shared" si="19"/>
        <v>0.44399999999999995</v>
      </c>
      <c r="L230" s="5"/>
      <c r="M230" s="5"/>
    </row>
    <row r="231" spans="5:13" ht="14.5">
      <c r="E231" s="16">
        <v>2.29</v>
      </c>
      <c r="F231" s="16">
        <f t="shared" si="15"/>
        <v>0</v>
      </c>
      <c r="G231" s="16">
        <f t="shared" si="16"/>
        <v>0</v>
      </c>
      <c r="H231" s="16">
        <f t="shared" si="17"/>
        <v>0</v>
      </c>
      <c r="I231" s="17">
        <f>SUM($F$3:H231)</f>
        <v>2.5499999999999998</v>
      </c>
      <c r="J231" s="18">
        <f t="shared" si="18"/>
        <v>2.4045000000000001</v>
      </c>
      <c r="K231" s="19">
        <f t="shared" si="19"/>
        <v>0.45450000000000035</v>
      </c>
      <c r="L231" s="5"/>
      <c r="M231" s="5"/>
    </row>
    <row r="232" spans="5:13" ht="14.5">
      <c r="E232" s="16">
        <v>2.2999999999999998</v>
      </c>
      <c r="F232" s="16">
        <f t="shared" si="15"/>
        <v>0</v>
      </c>
      <c r="G232" s="16">
        <f t="shared" si="16"/>
        <v>0</v>
      </c>
      <c r="H232" s="16">
        <f t="shared" si="17"/>
        <v>0</v>
      </c>
      <c r="I232" s="17">
        <f>SUM($F$3:H232)</f>
        <v>2.5499999999999998</v>
      </c>
      <c r="J232" s="18">
        <f t="shared" si="18"/>
        <v>2.415</v>
      </c>
      <c r="K232" s="19">
        <f t="shared" si="19"/>
        <v>0.4650000000000003</v>
      </c>
      <c r="L232" s="5"/>
      <c r="M232" s="5"/>
    </row>
    <row r="233" spans="5:13" ht="14.5">
      <c r="E233" s="16">
        <v>2.31</v>
      </c>
      <c r="F233" s="16">
        <f t="shared" si="15"/>
        <v>0</v>
      </c>
      <c r="G233" s="16">
        <f t="shared" si="16"/>
        <v>0</v>
      </c>
      <c r="H233" s="16">
        <f t="shared" si="17"/>
        <v>0</v>
      </c>
      <c r="I233" s="17">
        <f>SUM($F$3:H233)</f>
        <v>2.5499999999999998</v>
      </c>
      <c r="J233" s="18">
        <f t="shared" si="18"/>
        <v>2.4255</v>
      </c>
      <c r="K233" s="19">
        <f t="shared" si="19"/>
        <v>0.47550000000000026</v>
      </c>
      <c r="L233" s="5"/>
      <c r="M233" s="5"/>
    </row>
    <row r="234" spans="5:13" ht="14.5">
      <c r="E234" s="16">
        <v>2.3199999999999998</v>
      </c>
      <c r="F234" s="16">
        <f t="shared" si="15"/>
        <v>0</v>
      </c>
      <c r="G234" s="16">
        <f t="shared" si="16"/>
        <v>0</v>
      </c>
      <c r="H234" s="16">
        <f t="shared" si="17"/>
        <v>0</v>
      </c>
      <c r="I234" s="17">
        <f>SUM($F$3:H234)</f>
        <v>2.5499999999999998</v>
      </c>
      <c r="J234" s="18">
        <f t="shared" si="18"/>
        <v>2.4359999999999999</v>
      </c>
      <c r="K234" s="19">
        <f t="shared" si="19"/>
        <v>0.48600000000000021</v>
      </c>
      <c r="L234" s="5"/>
      <c r="M234" s="5"/>
    </row>
    <row r="235" spans="5:13" ht="14.5">
      <c r="E235" s="16">
        <v>2.33</v>
      </c>
      <c r="F235" s="16">
        <f t="shared" si="15"/>
        <v>0</v>
      </c>
      <c r="G235" s="16">
        <f t="shared" si="16"/>
        <v>0</v>
      </c>
      <c r="H235" s="16">
        <f t="shared" si="17"/>
        <v>0</v>
      </c>
      <c r="I235" s="17">
        <f>SUM($F$3:H235)</f>
        <v>2.5499999999999998</v>
      </c>
      <c r="J235" s="18">
        <f t="shared" si="18"/>
        <v>2.4465000000000003</v>
      </c>
      <c r="K235" s="19">
        <f t="shared" si="19"/>
        <v>0.49650000000000061</v>
      </c>
      <c r="L235" s="5"/>
      <c r="M235" s="5"/>
    </row>
    <row r="236" spans="5:13" ht="14.5">
      <c r="E236" s="16">
        <v>2.34</v>
      </c>
      <c r="F236" s="16">
        <f t="shared" si="15"/>
        <v>0</v>
      </c>
      <c r="G236" s="16">
        <f t="shared" si="16"/>
        <v>0</v>
      </c>
      <c r="H236" s="16">
        <f t="shared" si="17"/>
        <v>0</v>
      </c>
      <c r="I236" s="17">
        <f>SUM($F$3:H236)</f>
        <v>2.5499999999999998</v>
      </c>
      <c r="J236" s="18">
        <f t="shared" si="18"/>
        <v>2.4569999999999999</v>
      </c>
      <c r="K236" s="19">
        <f t="shared" si="19"/>
        <v>0.50700000000000012</v>
      </c>
      <c r="L236" s="5"/>
      <c r="M236" s="5"/>
    </row>
    <row r="237" spans="5:13" ht="14.5">
      <c r="E237" s="16">
        <v>2.35</v>
      </c>
      <c r="F237" s="16">
        <f t="shared" si="15"/>
        <v>0</v>
      </c>
      <c r="G237" s="16">
        <f t="shared" si="16"/>
        <v>0</v>
      </c>
      <c r="H237" s="16">
        <f t="shared" si="17"/>
        <v>0</v>
      </c>
      <c r="I237" s="17">
        <f>SUM($F$3:H237)</f>
        <v>2.5499999999999998</v>
      </c>
      <c r="J237" s="18">
        <f t="shared" si="18"/>
        <v>2.4675000000000002</v>
      </c>
      <c r="K237" s="19">
        <f t="shared" si="19"/>
        <v>0.51750000000000052</v>
      </c>
      <c r="L237" s="5"/>
      <c r="M237" s="5"/>
    </row>
    <row r="238" spans="5:13" ht="14.5">
      <c r="E238" s="16">
        <v>2.36</v>
      </c>
      <c r="F238" s="16">
        <f t="shared" si="15"/>
        <v>0</v>
      </c>
      <c r="G238" s="16">
        <f t="shared" si="16"/>
        <v>0</v>
      </c>
      <c r="H238" s="16">
        <f t="shared" si="17"/>
        <v>0</v>
      </c>
      <c r="I238" s="17">
        <f>SUM($F$3:H238)</f>
        <v>2.5499999999999998</v>
      </c>
      <c r="J238" s="18">
        <f t="shared" si="18"/>
        <v>2.4779999999999998</v>
      </c>
      <c r="K238" s="19">
        <f t="shared" si="19"/>
        <v>0.52800000000000002</v>
      </c>
      <c r="L238" s="5"/>
      <c r="M238" s="5"/>
    </row>
    <row r="239" spans="5:13" ht="14.5">
      <c r="E239" s="16">
        <v>2.37</v>
      </c>
      <c r="F239" s="16">
        <f t="shared" si="15"/>
        <v>0</v>
      </c>
      <c r="G239" s="16">
        <f t="shared" si="16"/>
        <v>0</v>
      </c>
      <c r="H239" s="16">
        <f t="shared" si="17"/>
        <v>0</v>
      </c>
      <c r="I239" s="17">
        <f>SUM($F$3:H239)</f>
        <v>2.5499999999999998</v>
      </c>
      <c r="J239" s="18">
        <f t="shared" si="18"/>
        <v>2.4885000000000002</v>
      </c>
      <c r="K239" s="19">
        <f t="shared" si="19"/>
        <v>0.53850000000000042</v>
      </c>
      <c r="L239" s="5"/>
      <c r="M239" s="5"/>
    </row>
    <row r="240" spans="5:13" ht="14.5">
      <c r="E240" s="16">
        <v>2.38</v>
      </c>
      <c r="F240" s="16">
        <f t="shared" si="15"/>
        <v>0</v>
      </c>
      <c r="G240" s="16">
        <f t="shared" si="16"/>
        <v>0</v>
      </c>
      <c r="H240" s="16">
        <f t="shared" si="17"/>
        <v>0</v>
      </c>
      <c r="I240" s="17">
        <f>SUM($F$3:H240)</f>
        <v>2.5499999999999998</v>
      </c>
      <c r="J240" s="18">
        <f t="shared" si="18"/>
        <v>2.4990000000000001</v>
      </c>
      <c r="K240" s="19">
        <f t="shared" si="19"/>
        <v>0.54900000000000038</v>
      </c>
      <c r="L240" s="5"/>
      <c r="M240" s="5"/>
    </row>
    <row r="241" spans="5:13" ht="14.5">
      <c r="E241" s="16">
        <v>2.39</v>
      </c>
      <c r="F241" s="16">
        <f t="shared" si="15"/>
        <v>0</v>
      </c>
      <c r="G241" s="16">
        <f t="shared" si="16"/>
        <v>0</v>
      </c>
      <c r="H241" s="16">
        <f t="shared" si="17"/>
        <v>0</v>
      </c>
      <c r="I241" s="17">
        <f>SUM($F$3:H241)</f>
        <v>2.5499999999999998</v>
      </c>
      <c r="J241" s="18">
        <f t="shared" si="18"/>
        <v>2.5095000000000001</v>
      </c>
      <c r="K241" s="19">
        <f t="shared" si="19"/>
        <v>0.55950000000000033</v>
      </c>
      <c r="L241" s="5"/>
      <c r="M241" s="5"/>
    </row>
    <row r="242" spans="5:13" ht="14.5">
      <c r="E242" s="16">
        <v>2.4</v>
      </c>
      <c r="F242" s="16">
        <f t="shared" si="15"/>
        <v>0</v>
      </c>
      <c r="G242" s="16">
        <f t="shared" si="16"/>
        <v>0</v>
      </c>
      <c r="H242" s="16">
        <f t="shared" si="17"/>
        <v>0</v>
      </c>
      <c r="I242" s="17">
        <f>SUM($F$3:H242)</f>
        <v>2.5499999999999998</v>
      </c>
      <c r="J242" s="18">
        <f t="shared" si="18"/>
        <v>2.52</v>
      </c>
      <c r="K242" s="19">
        <f t="shared" si="19"/>
        <v>0.57000000000000028</v>
      </c>
      <c r="L242" s="5"/>
      <c r="M242" s="5"/>
    </row>
    <row r="243" spans="5:13" ht="14.5">
      <c r="E243" s="16">
        <v>2.41</v>
      </c>
      <c r="F243" s="16">
        <f t="shared" si="15"/>
        <v>0</v>
      </c>
      <c r="G243" s="16">
        <f t="shared" si="16"/>
        <v>0</v>
      </c>
      <c r="H243" s="16">
        <f t="shared" si="17"/>
        <v>0</v>
      </c>
      <c r="I243" s="17">
        <f>SUM($F$3:H243)</f>
        <v>2.5499999999999998</v>
      </c>
      <c r="J243" s="18">
        <f t="shared" si="18"/>
        <v>2.5305000000000004</v>
      </c>
      <c r="K243" s="19">
        <f t="shared" si="19"/>
        <v>0.58050000000000068</v>
      </c>
      <c r="L243" s="5"/>
      <c r="M243" s="5"/>
    </row>
    <row r="244" spans="5:13" ht="14.5">
      <c r="E244" s="16">
        <v>2.42</v>
      </c>
      <c r="F244" s="16">
        <f t="shared" si="15"/>
        <v>0</v>
      </c>
      <c r="G244" s="16">
        <f t="shared" si="16"/>
        <v>0</v>
      </c>
      <c r="H244" s="16">
        <f t="shared" si="17"/>
        <v>0</v>
      </c>
      <c r="I244" s="17">
        <f>SUM($F$3:H244)</f>
        <v>2.5499999999999998</v>
      </c>
      <c r="J244" s="18">
        <f t="shared" si="18"/>
        <v>2.5409999999999999</v>
      </c>
      <c r="K244" s="19">
        <f t="shared" si="19"/>
        <v>0.59100000000000019</v>
      </c>
      <c r="L244" s="5"/>
      <c r="M244" s="5"/>
    </row>
    <row r="245" spans="5:13" ht="14.5">
      <c r="E245" s="16">
        <v>2.4300000000000002</v>
      </c>
      <c r="F245" s="16">
        <f t="shared" si="15"/>
        <v>0</v>
      </c>
      <c r="G245" s="16">
        <f t="shared" si="16"/>
        <v>0</v>
      </c>
      <c r="H245" s="16">
        <f t="shared" si="17"/>
        <v>0</v>
      </c>
      <c r="I245" s="17">
        <f>SUM($F$3:H245)</f>
        <v>2.5499999999999998</v>
      </c>
      <c r="J245" s="18">
        <f t="shared" si="18"/>
        <v>2.5515000000000003</v>
      </c>
      <c r="K245" s="19">
        <f t="shared" si="19"/>
        <v>0.60150000000000059</v>
      </c>
      <c r="L245" s="5"/>
      <c r="M245" s="5"/>
    </row>
    <row r="246" spans="5:13" ht="14.5">
      <c r="E246" s="16">
        <v>2.44</v>
      </c>
      <c r="F246" s="16">
        <f t="shared" si="15"/>
        <v>0</v>
      </c>
      <c r="G246" s="16">
        <f t="shared" si="16"/>
        <v>0</v>
      </c>
      <c r="H246" s="16">
        <f t="shared" si="17"/>
        <v>0</v>
      </c>
      <c r="I246" s="17">
        <f>SUM($F$3:H246)</f>
        <v>2.5499999999999998</v>
      </c>
      <c r="J246" s="18">
        <f t="shared" si="18"/>
        <v>2.5619999999999998</v>
      </c>
      <c r="K246" s="19">
        <f t="shared" si="19"/>
        <v>0.6120000000000001</v>
      </c>
      <c r="L246" s="5"/>
      <c r="M246" s="5"/>
    </row>
    <row r="247" spans="5:13" ht="14.5">
      <c r="E247" s="16">
        <v>2.4500000000000002</v>
      </c>
      <c r="F247" s="16">
        <f t="shared" si="15"/>
        <v>0</v>
      </c>
      <c r="G247" s="16">
        <f t="shared" si="16"/>
        <v>0</v>
      </c>
      <c r="H247" s="16">
        <f t="shared" si="17"/>
        <v>0</v>
      </c>
      <c r="I247" s="17">
        <f>SUM($F$3:H247)</f>
        <v>2.5499999999999998</v>
      </c>
      <c r="J247" s="18">
        <f t="shared" si="18"/>
        <v>2.5725000000000002</v>
      </c>
      <c r="K247" s="19">
        <f t="shared" si="19"/>
        <v>0.6225000000000005</v>
      </c>
      <c r="L247" s="5"/>
      <c r="M247" s="5"/>
    </row>
    <row r="248" spans="5:13" ht="14.5">
      <c r="E248" s="16">
        <v>2.46</v>
      </c>
      <c r="F248" s="16">
        <f t="shared" si="15"/>
        <v>0</v>
      </c>
      <c r="G248" s="16">
        <f t="shared" si="16"/>
        <v>0</v>
      </c>
      <c r="H248" s="16">
        <f t="shared" si="17"/>
        <v>0</v>
      </c>
      <c r="I248" s="17">
        <f>SUM($F$3:H248)</f>
        <v>2.5499999999999998</v>
      </c>
      <c r="J248" s="18">
        <f t="shared" si="18"/>
        <v>2.5830000000000002</v>
      </c>
      <c r="K248" s="19">
        <f t="shared" si="19"/>
        <v>0.63300000000000045</v>
      </c>
      <c r="L248" s="5"/>
      <c r="M248" s="5"/>
    </row>
    <row r="249" spans="5:13" ht="14.5">
      <c r="E249" s="16">
        <v>2.4700000000000002</v>
      </c>
      <c r="F249" s="16">
        <f t="shared" si="15"/>
        <v>0</v>
      </c>
      <c r="G249" s="16">
        <f t="shared" si="16"/>
        <v>0</v>
      </c>
      <c r="H249" s="16">
        <f t="shared" si="17"/>
        <v>0</v>
      </c>
      <c r="I249" s="17">
        <f>SUM($F$3:H249)</f>
        <v>2.5499999999999998</v>
      </c>
      <c r="J249" s="18">
        <f t="shared" si="18"/>
        <v>2.5935000000000001</v>
      </c>
      <c r="K249" s="19">
        <f t="shared" si="19"/>
        <v>0.64350000000000041</v>
      </c>
      <c r="L249" s="5"/>
      <c r="M249" s="5"/>
    </row>
    <row r="250" spans="5:13" ht="14.5">
      <c r="E250" s="16">
        <v>2.48</v>
      </c>
      <c r="F250" s="16">
        <f t="shared" si="15"/>
        <v>0</v>
      </c>
      <c r="G250" s="16">
        <f t="shared" si="16"/>
        <v>0</v>
      </c>
      <c r="H250" s="16">
        <f t="shared" si="17"/>
        <v>0</v>
      </c>
      <c r="I250" s="17">
        <f>SUM($F$3:H250)</f>
        <v>2.5499999999999998</v>
      </c>
      <c r="J250" s="18">
        <f t="shared" si="18"/>
        <v>2.6040000000000001</v>
      </c>
      <c r="K250" s="19">
        <f t="shared" si="19"/>
        <v>0.65400000000000036</v>
      </c>
      <c r="L250" s="5"/>
      <c r="M250" s="5"/>
    </row>
    <row r="251" spans="5:13" ht="14.5">
      <c r="E251" s="16">
        <v>2.4900000000000002</v>
      </c>
      <c r="F251" s="16">
        <f t="shared" si="15"/>
        <v>0</v>
      </c>
      <c r="G251" s="16">
        <f t="shared" si="16"/>
        <v>0</v>
      </c>
      <c r="H251" s="16">
        <f t="shared" si="17"/>
        <v>0</v>
      </c>
      <c r="I251" s="17">
        <f>SUM($F$3:H251)</f>
        <v>2.5499999999999998</v>
      </c>
      <c r="J251" s="18">
        <f t="shared" si="18"/>
        <v>2.6145000000000005</v>
      </c>
      <c r="K251" s="19">
        <f t="shared" si="19"/>
        <v>0.66450000000000076</v>
      </c>
      <c r="L251" s="5"/>
      <c r="M251" s="5"/>
    </row>
    <row r="252" spans="5:13" ht="14.5">
      <c r="E252" s="16">
        <v>2.5</v>
      </c>
      <c r="F252" s="16">
        <f t="shared" si="15"/>
        <v>0</v>
      </c>
      <c r="G252" s="16">
        <f t="shared" si="16"/>
        <v>0</v>
      </c>
      <c r="H252" s="16">
        <f t="shared" si="17"/>
        <v>0</v>
      </c>
      <c r="I252" s="17">
        <f>SUM($F$3:H252)</f>
        <v>2.5499999999999998</v>
      </c>
      <c r="J252" s="18">
        <f t="shared" si="18"/>
        <v>2.625</v>
      </c>
      <c r="K252" s="19">
        <f t="shared" si="19"/>
        <v>0.67500000000000027</v>
      </c>
      <c r="L252" s="5"/>
      <c r="M252" s="5"/>
    </row>
    <row r="253" spans="5:13" ht="14.5">
      <c r="E253" s="16">
        <v>2.5099999999999998</v>
      </c>
      <c r="F253" s="16">
        <f t="shared" si="15"/>
        <v>0</v>
      </c>
      <c r="G253" s="16">
        <f t="shared" si="16"/>
        <v>0</v>
      </c>
      <c r="H253" s="16">
        <f t="shared" si="17"/>
        <v>0</v>
      </c>
      <c r="I253" s="17">
        <f>SUM($F$3:H253)</f>
        <v>2.5499999999999998</v>
      </c>
      <c r="J253" s="18">
        <f t="shared" si="18"/>
        <v>2.6355</v>
      </c>
      <c r="K253" s="19">
        <f t="shared" si="19"/>
        <v>0.68550000000000022</v>
      </c>
      <c r="L253" s="5"/>
      <c r="M253" s="5"/>
    </row>
    <row r="254" spans="5:13" ht="14.5">
      <c r="E254" s="16">
        <v>2.52</v>
      </c>
      <c r="F254" s="16">
        <f t="shared" si="15"/>
        <v>0</v>
      </c>
      <c r="G254" s="16">
        <f t="shared" si="16"/>
        <v>0</v>
      </c>
      <c r="H254" s="16">
        <f t="shared" si="17"/>
        <v>0</v>
      </c>
      <c r="I254" s="17">
        <f>SUM($F$3:H254)</f>
        <v>2.5499999999999998</v>
      </c>
      <c r="J254" s="18">
        <f t="shared" si="18"/>
        <v>2.6460000000000004</v>
      </c>
      <c r="K254" s="19">
        <f t="shared" si="19"/>
        <v>0.69600000000000062</v>
      </c>
      <c r="L254" s="5"/>
      <c r="M254" s="5"/>
    </row>
    <row r="255" spans="5:13" ht="14.5">
      <c r="E255" s="16">
        <v>2.5299999999999998</v>
      </c>
      <c r="F255" s="16">
        <f t="shared" si="15"/>
        <v>0</v>
      </c>
      <c r="G255" s="16">
        <f t="shared" si="16"/>
        <v>0</v>
      </c>
      <c r="H255" s="16">
        <f t="shared" si="17"/>
        <v>0</v>
      </c>
      <c r="I255" s="17">
        <f>SUM($F$3:H255)</f>
        <v>2.5499999999999998</v>
      </c>
      <c r="J255" s="18">
        <f t="shared" si="18"/>
        <v>2.6564999999999999</v>
      </c>
      <c r="K255" s="19">
        <f t="shared" si="19"/>
        <v>0.70650000000000013</v>
      </c>
      <c r="L255" s="5"/>
      <c r="M255" s="5"/>
    </row>
    <row r="256" spans="5:13" ht="14.5">
      <c r="E256" s="16">
        <v>2.54</v>
      </c>
      <c r="F256" s="16">
        <f t="shared" si="15"/>
        <v>0</v>
      </c>
      <c r="G256" s="16">
        <f t="shared" si="16"/>
        <v>0</v>
      </c>
      <c r="H256" s="16">
        <f t="shared" si="17"/>
        <v>0</v>
      </c>
      <c r="I256" s="17">
        <f>SUM($F$3:H256)</f>
        <v>2.5499999999999998</v>
      </c>
      <c r="J256" s="18">
        <f t="shared" si="18"/>
        <v>2.6670000000000003</v>
      </c>
      <c r="K256" s="19">
        <f t="shared" si="19"/>
        <v>0.71700000000000053</v>
      </c>
      <c r="L256" s="5"/>
      <c r="M256" s="5"/>
    </row>
    <row r="257" spans="5:13" ht="14.5">
      <c r="E257" s="16">
        <v>2.5499999999999998</v>
      </c>
      <c r="F257" s="16">
        <f t="shared" si="15"/>
        <v>0</v>
      </c>
      <c r="G257" s="16">
        <f t="shared" si="16"/>
        <v>0</v>
      </c>
      <c r="H257" s="16">
        <f t="shared" si="17"/>
        <v>0</v>
      </c>
      <c r="I257" s="17">
        <f>SUM($F$3:H257)</f>
        <v>2.5499999999999998</v>
      </c>
      <c r="J257" s="18">
        <f t="shared" si="18"/>
        <v>2.6774999999999998</v>
      </c>
      <c r="K257" s="19">
        <f t="shared" si="19"/>
        <v>0.72750000000000004</v>
      </c>
      <c r="L257" s="5"/>
      <c r="M257" s="5"/>
    </row>
    <row r="258" spans="5:13" ht="14.5">
      <c r="E258" s="16">
        <v>2.56</v>
      </c>
      <c r="F258" s="16">
        <f t="shared" si="15"/>
        <v>0</v>
      </c>
      <c r="G258" s="16">
        <f t="shared" si="16"/>
        <v>0</v>
      </c>
      <c r="H258" s="16">
        <f t="shared" si="17"/>
        <v>0</v>
      </c>
      <c r="I258" s="17">
        <f>SUM($F$3:H258)</f>
        <v>2.5499999999999998</v>
      </c>
      <c r="J258" s="18">
        <f t="shared" si="18"/>
        <v>2.6880000000000002</v>
      </c>
      <c r="K258" s="19">
        <f t="shared" si="19"/>
        <v>0.73800000000000043</v>
      </c>
      <c r="L258" s="5"/>
      <c r="M258" s="5"/>
    </row>
    <row r="259" spans="5:13" ht="14.5">
      <c r="E259" s="16">
        <v>2.57</v>
      </c>
      <c r="F259" s="16">
        <f t="shared" ref="F259:F322" si="20">IF(E259=$C$7,$C$4,0)</f>
        <v>0</v>
      </c>
      <c r="G259" s="16">
        <f t="shared" ref="G259:G322" si="21">IF(E259=($C$7+$C$8),$C$5,0)</f>
        <v>0</v>
      </c>
      <c r="H259" s="16">
        <f t="shared" ref="H259:H322" si="22">IF(E259=SUM($C$7:$C$9),$C$6,0)</f>
        <v>0</v>
      </c>
      <c r="I259" s="17">
        <f>SUM($F$3:H259)</f>
        <v>2.5499999999999998</v>
      </c>
      <c r="J259" s="18">
        <f t="shared" ref="J259:J322" si="23">E259*$C$2</f>
        <v>2.6985000000000001</v>
      </c>
      <c r="K259" s="19">
        <f t="shared" ref="K259:K322" si="24">$C$3+J259-I259</f>
        <v>0.74850000000000039</v>
      </c>
      <c r="L259" s="5"/>
      <c r="M259" s="5"/>
    </row>
    <row r="260" spans="5:13" ht="14.5">
      <c r="E260" s="16">
        <v>2.58</v>
      </c>
      <c r="F260" s="16">
        <f t="shared" si="20"/>
        <v>0</v>
      </c>
      <c r="G260" s="16">
        <f t="shared" si="21"/>
        <v>0</v>
      </c>
      <c r="H260" s="16">
        <f t="shared" si="22"/>
        <v>0</v>
      </c>
      <c r="I260" s="17">
        <f>SUM($F$3:H260)</f>
        <v>2.5499999999999998</v>
      </c>
      <c r="J260" s="18">
        <f t="shared" si="23"/>
        <v>2.7090000000000001</v>
      </c>
      <c r="K260" s="19">
        <f t="shared" si="24"/>
        <v>0.75900000000000034</v>
      </c>
      <c r="L260" s="5"/>
      <c r="M260" s="5"/>
    </row>
    <row r="261" spans="5:13" ht="14.5">
      <c r="E261" s="16">
        <v>2.59</v>
      </c>
      <c r="F261" s="16">
        <f t="shared" si="20"/>
        <v>0</v>
      </c>
      <c r="G261" s="16">
        <f t="shared" si="21"/>
        <v>0</v>
      </c>
      <c r="H261" s="16">
        <f t="shared" si="22"/>
        <v>0</v>
      </c>
      <c r="I261" s="17">
        <f>SUM($F$3:H261)</f>
        <v>2.5499999999999998</v>
      </c>
      <c r="J261" s="18">
        <f t="shared" si="23"/>
        <v>2.7195</v>
      </c>
      <c r="K261" s="19">
        <f t="shared" si="24"/>
        <v>0.76950000000000029</v>
      </c>
      <c r="L261" s="5"/>
      <c r="M261" s="5"/>
    </row>
    <row r="262" spans="5:13" ht="14.5">
      <c r="E262" s="16">
        <v>2.6</v>
      </c>
      <c r="F262" s="16">
        <f t="shared" si="20"/>
        <v>0</v>
      </c>
      <c r="G262" s="16">
        <f t="shared" si="21"/>
        <v>0</v>
      </c>
      <c r="H262" s="16">
        <f t="shared" si="22"/>
        <v>0</v>
      </c>
      <c r="I262" s="17">
        <f>SUM($F$3:H262)</f>
        <v>2.5499999999999998</v>
      </c>
      <c r="J262" s="18">
        <f t="shared" si="23"/>
        <v>2.7300000000000004</v>
      </c>
      <c r="K262" s="19">
        <f t="shared" si="24"/>
        <v>0.78000000000000069</v>
      </c>
      <c r="L262" s="5"/>
      <c r="M262" s="5"/>
    </row>
    <row r="263" spans="5:13" ht="14.5">
      <c r="E263" s="16">
        <v>2.61</v>
      </c>
      <c r="F263" s="16">
        <f t="shared" si="20"/>
        <v>0</v>
      </c>
      <c r="G263" s="16">
        <f t="shared" si="21"/>
        <v>0</v>
      </c>
      <c r="H263" s="16">
        <f t="shared" si="22"/>
        <v>0</v>
      </c>
      <c r="I263" s="17">
        <f>SUM($F$3:H263)</f>
        <v>2.5499999999999998</v>
      </c>
      <c r="J263" s="18">
        <f t="shared" si="23"/>
        <v>2.7404999999999999</v>
      </c>
      <c r="K263" s="19">
        <f t="shared" si="24"/>
        <v>0.7905000000000002</v>
      </c>
      <c r="L263" s="5"/>
      <c r="M263" s="5"/>
    </row>
    <row r="264" spans="5:13" ht="14.5">
      <c r="E264" s="16">
        <v>2.62</v>
      </c>
      <c r="F264" s="16">
        <f t="shared" si="20"/>
        <v>0</v>
      </c>
      <c r="G264" s="16">
        <f t="shared" si="21"/>
        <v>0</v>
      </c>
      <c r="H264" s="16">
        <f t="shared" si="22"/>
        <v>0</v>
      </c>
      <c r="I264" s="17">
        <f>SUM($F$3:H264)</f>
        <v>2.5499999999999998</v>
      </c>
      <c r="J264" s="18">
        <f t="shared" si="23"/>
        <v>2.7510000000000003</v>
      </c>
      <c r="K264" s="19">
        <f t="shared" si="24"/>
        <v>0.8010000000000006</v>
      </c>
      <c r="L264" s="5"/>
      <c r="M264" s="5"/>
    </row>
    <row r="265" spans="5:13" ht="14.5">
      <c r="E265" s="16">
        <v>2.63</v>
      </c>
      <c r="F265" s="16">
        <f t="shared" si="20"/>
        <v>0</v>
      </c>
      <c r="G265" s="16">
        <f t="shared" si="21"/>
        <v>0</v>
      </c>
      <c r="H265" s="16">
        <f t="shared" si="22"/>
        <v>0</v>
      </c>
      <c r="I265" s="17">
        <f>SUM($F$3:H265)</f>
        <v>2.5499999999999998</v>
      </c>
      <c r="J265" s="18">
        <f t="shared" si="23"/>
        <v>2.7614999999999998</v>
      </c>
      <c r="K265" s="19">
        <f t="shared" si="24"/>
        <v>0.81150000000000011</v>
      </c>
      <c r="L265" s="5"/>
      <c r="M265" s="5"/>
    </row>
    <row r="266" spans="5:13" ht="14.5">
      <c r="E266" s="16">
        <v>2.64</v>
      </c>
      <c r="F266" s="16">
        <f t="shared" si="20"/>
        <v>0</v>
      </c>
      <c r="G266" s="16">
        <f t="shared" si="21"/>
        <v>0</v>
      </c>
      <c r="H266" s="16">
        <f t="shared" si="22"/>
        <v>0</v>
      </c>
      <c r="I266" s="17">
        <f>SUM($F$3:H266)</f>
        <v>2.5499999999999998</v>
      </c>
      <c r="J266" s="18">
        <f t="shared" si="23"/>
        <v>2.7720000000000002</v>
      </c>
      <c r="K266" s="19">
        <f t="shared" si="24"/>
        <v>0.82200000000000051</v>
      </c>
      <c r="L266" s="5"/>
      <c r="M266" s="5"/>
    </row>
    <row r="267" spans="5:13" ht="14.5">
      <c r="E267" s="16">
        <v>2.65</v>
      </c>
      <c r="F267" s="16">
        <f t="shared" si="20"/>
        <v>0</v>
      </c>
      <c r="G267" s="16">
        <f t="shared" si="21"/>
        <v>0</v>
      </c>
      <c r="H267" s="16">
        <f t="shared" si="22"/>
        <v>0</v>
      </c>
      <c r="I267" s="17">
        <f>SUM($F$3:H267)</f>
        <v>2.5499999999999998</v>
      </c>
      <c r="J267" s="18">
        <f t="shared" si="23"/>
        <v>2.7825000000000002</v>
      </c>
      <c r="K267" s="19">
        <f t="shared" si="24"/>
        <v>0.83250000000000046</v>
      </c>
      <c r="L267" s="5"/>
      <c r="M267" s="5"/>
    </row>
    <row r="268" spans="5:13" ht="14.5">
      <c r="E268" s="16">
        <v>2.66</v>
      </c>
      <c r="F268" s="16">
        <f t="shared" si="20"/>
        <v>0</v>
      </c>
      <c r="G268" s="16">
        <f t="shared" si="21"/>
        <v>0</v>
      </c>
      <c r="H268" s="16">
        <f t="shared" si="22"/>
        <v>0</v>
      </c>
      <c r="I268" s="17">
        <f>SUM($F$3:H268)</f>
        <v>2.5499999999999998</v>
      </c>
      <c r="J268" s="18">
        <f t="shared" si="23"/>
        <v>2.7930000000000001</v>
      </c>
      <c r="K268" s="19">
        <f t="shared" si="24"/>
        <v>0.84300000000000042</v>
      </c>
      <c r="L268" s="5"/>
      <c r="M268" s="5"/>
    </row>
    <row r="269" spans="5:13" ht="14.5">
      <c r="E269" s="16">
        <v>2.67</v>
      </c>
      <c r="F269" s="16">
        <f t="shared" si="20"/>
        <v>0</v>
      </c>
      <c r="G269" s="16">
        <f t="shared" si="21"/>
        <v>0</v>
      </c>
      <c r="H269" s="16">
        <f t="shared" si="22"/>
        <v>0</v>
      </c>
      <c r="I269" s="17">
        <f>SUM($F$3:H269)</f>
        <v>2.5499999999999998</v>
      </c>
      <c r="J269" s="18">
        <f t="shared" si="23"/>
        <v>2.8035000000000001</v>
      </c>
      <c r="K269" s="19">
        <f t="shared" si="24"/>
        <v>0.85350000000000037</v>
      </c>
      <c r="L269" s="5"/>
      <c r="M269" s="5"/>
    </row>
    <row r="270" spans="5:13" ht="14.5">
      <c r="E270" s="16">
        <v>2.68</v>
      </c>
      <c r="F270" s="16">
        <f t="shared" si="20"/>
        <v>0</v>
      </c>
      <c r="G270" s="16">
        <f t="shared" si="21"/>
        <v>0</v>
      </c>
      <c r="H270" s="16">
        <f t="shared" si="22"/>
        <v>0</v>
      </c>
      <c r="I270" s="17">
        <f>SUM($F$3:H270)</f>
        <v>2.5499999999999998</v>
      </c>
      <c r="J270" s="18">
        <f t="shared" si="23"/>
        <v>2.8140000000000005</v>
      </c>
      <c r="K270" s="19">
        <f t="shared" si="24"/>
        <v>0.86400000000000077</v>
      </c>
      <c r="L270" s="5"/>
      <c r="M270" s="5"/>
    </row>
    <row r="271" spans="5:13" ht="14.5">
      <c r="E271" s="16">
        <v>2.69</v>
      </c>
      <c r="F271" s="16">
        <f t="shared" si="20"/>
        <v>0</v>
      </c>
      <c r="G271" s="16">
        <f t="shared" si="21"/>
        <v>0</v>
      </c>
      <c r="H271" s="16">
        <f t="shared" si="22"/>
        <v>0</v>
      </c>
      <c r="I271" s="17">
        <f>SUM($F$3:H271)</f>
        <v>2.5499999999999998</v>
      </c>
      <c r="J271" s="18">
        <f t="shared" si="23"/>
        <v>2.8245</v>
      </c>
      <c r="K271" s="19">
        <f t="shared" si="24"/>
        <v>0.87450000000000028</v>
      </c>
      <c r="L271" s="5"/>
      <c r="M271" s="5"/>
    </row>
    <row r="272" spans="5:13" ht="14.5">
      <c r="E272" s="16">
        <v>2.7</v>
      </c>
      <c r="F272" s="16">
        <f t="shared" si="20"/>
        <v>0</v>
      </c>
      <c r="G272" s="16">
        <f t="shared" si="21"/>
        <v>0</v>
      </c>
      <c r="H272" s="16">
        <f t="shared" si="22"/>
        <v>0</v>
      </c>
      <c r="I272" s="17">
        <f>SUM($F$3:H272)</f>
        <v>2.5499999999999998</v>
      </c>
      <c r="J272" s="18">
        <f t="shared" si="23"/>
        <v>2.8350000000000004</v>
      </c>
      <c r="K272" s="19">
        <f t="shared" si="24"/>
        <v>0.88500000000000068</v>
      </c>
      <c r="L272" s="5"/>
      <c r="M272" s="5"/>
    </row>
    <row r="273" spans="5:13" ht="14.5">
      <c r="E273" s="16">
        <v>2.71</v>
      </c>
      <c r="F273" s="16">
        <f t="shared" si="20"/>
        <v>0</v>
      </c>
      <c r="G273" s="16">
        <f t="shared" si="21"/>
        <v>0</v>
      </c>
      <c r="H273" s="16">
        <f t="shared" si="22"/>
        <v>0</v>
      </c>
      <c r="I273" s="17">
        <f>SUM($F$3:H273)</f>
        <v>2.5499999999999998</v>
      </c>
      <c r="J273" s="18">
        <f t="shared" si="23"/>
        <v>2.8454999999999999</v>
      </c>
      <c r="K273" s="19">
        <f t="shared" si="24"/>
        <v>0.89550000000000018</v>
      </c>
      <c r="L273" s="5"/>
      <c r="M273" s="5"/>
    </row>
    <row r="274" spans="5:13" ht="14.5">
      <c r="E274" s="16">
        <v>2.72</v>
      </c>
      <c r="F274" s="16">
        <f t="shared" si="20"/>
        <v>0</v>
      </c>
      <c r="G274" s="16">
        <f t="shared" si="21"/>
        <v>0</v>
      </c>
      <c r="H274" s="16">
        <f t="shared" si="22"/>
        <v>0</v>
      </c>
      <c r="I274" s="17">
        <f>SUM($F$3:H274)</f>
        <v>2.5499999999999998</v>
      </c>
      <c r="J274" s="18">
        <f t="shared" si="23"/>
        <v>2.8560000000000003</v>
      </c>
      <c r="K274" s="19">
        <f t="shared" si="24"/>
        <v>0.90600000000000058</v>
      </c>
      <c r="L274" s="5"/>
      <c r="M274" s="5"/>
    </row>
    <row r="275" spans="5:13" ht="14.5">
      <c r="E275" s="16">
        <v>2.73</v>
      </c>
      <c r="F275" s="16">
        <f t="shared" si="20"/>
        <v>0</v>
      </c>
      <c r="G275" s="16">
        <f t="shared" si="21"/>
        <v>0</v>
      </c>
      <c r="H275" s="16">
        <f t="shared" si="22"/>
        <v>0</v>
      </c>
      <c r="I275" s="17">
        <f>SUM($F$3:H275)</f>
        <v>2.5499999999999998</v>
      </c>
      <c r="J275" s="18">
        <f t="shared" si="23"/>
        <v>2.8665000000000003</v>
      </c>
      <c r="K275" s="19">
        <f t="shared" si="24"/>
        <v>0.91650000000000054</v>
      </c>
      <c r="L275" s="5"/>
      <c r="M275" s="5"/>
    </row>
    <row r="276" spans="5:13" ht="14.5">
      <c r="E276" s="16">
        <v>2.74</v>
      </c>
      <c r="F276" s="16">
        <f t="shared" si="20"/>
        <v>0</v>
      </c>
      <c r="G276" s="16">
        <f t="shared" si="21"/>
        <v>0</v>
      </c>
      <c r="H276" s="16">
        <f t="shared" si="22"/>
        <v>0</v>
      </c>
      <c r="I276" s="17">
        <f>SUM($F$3:H276)</f>
        <v>2.5499999999999998</v>
      </c>
      <c r="J276" s="18">
        <f t="shared" si="23"/>
        <v>2.8770000000000002</v>
      </c>
      <c r="K276" s="19">
        <f t="shared" si="24"/>
        <v>0.92700000000000049</v>
      </c>
      <c r="L276" s="5"/>
      <c r="M276" s="5"/>
    </row>
    <row r="277" spans="5:13" ht="14.5">
      <c r="E277" s="16">
        <v>2.75</v>
      </c>
      <c r="F277" s="16">
        <f t="shared" si="20"/>
        <v>0</v>
      </c>
      <c r="G277" s="16">
        <f t="shared" si="21"/>
        <v>0</v>
      </c>
      <c r="H277" s="16">
        <f t="shared" si="22"/>
        <v>0</v>
      </c>
      <c r="I277" s="17">
        <f>SUM($F$3:H277)</f>
        <v>2.5499999999999998</v>
      </c>
      <c r="J277" s="18">
        <f t="shared" si="23"/>
        <v>2.8875000000000002</v>
      </c>
      <c r="K277" s="19">
        <f t="shared" si="24"/>
        <v>0.93750000000000044</v>
      </c>
      <c r="L277" s="5"/>
      <c r="M277" s="5"/>
    </row>
    <row r="278" spans="5:13" ht="14.5">
      <c r="E278" s="16">
        <v>2.76</v>
      </c>
      <c r="F278" s="16">
        <f t="shared" si="20"/>
        <v>0</v>
      </c>
      <c r="G278" s="16">
        <f t="shared" si="21"/>
        <v>0</v>
      </c>
      <c r="H278" s="16">
        <f t="shared" si="22"/>
        <v>0</v>
      </c>
      <c r="I278" s="17">
        <f>SUM($F$3:H278)</f>
        <v>2.5499999999999998</v>
      </c>
      <c r="J278" s="18">
        <f t="shared" si="23"/>
        <v>2.8979999999999997</v>
      </c>
      <c r="K278" s="19">
        <f t="shared" si="24"/>
        <v>0.94799999999999995</v>
      </c>
      <c r="L278" s="5"/>
      <c r="M278" s="5"/>
    </row>
    <row r="279" spans="5:13" ht="14.5">
      <c r="E279" s="16">
        <v>2.77</v>
      </c>
      <c r="F279" s="16">
        <f t="shared" si="20"/>
        <v>0</v>
      </c>
      <c r="G279" s="16">
        <f t="shared" si="21"/>
        <v>0</v>
      </c>
      <c r="H279" s="16">
        <f t="shared" si="22"/>
        <v>0</v>
      </c>
      <c r="I279" s="17">
        <f>SUM($F$3:H279)</f>
        <v>2.5499999999999998</v>
      </c>
      <c r="J279" s="18">
        <f t="shared" si="23"/>
        <v>2.9085000000000001</v>
      </c>
      <c r="K279" s="19">
        <f t="shared" si="24"/>
        <v>0.95850000000000035</v>
      </c>
      <c r="L279" s="5"/>
      <c r="M279" s="5"/>
    </row>
    <row r="280" spans="5:13" ht="14.5">
      <c r="E280" s="16">
        <v>2.78</v>
      </c>
      <c r="F280" s="16">
        <f t="shared" si="20"/>
        <v>0</v>
      </c>
      <c r="G280" s="16">
        <f t="shared" si="21"/>
        <v>0</v>
      </c>
      <c r="H280" s="16">
        <f t="shared" si="22"/>
        <v>0</v>
      </c>
      <c r="I280" s="17">
        <f>SUM($F$3:H280)</f>
        <v>2.5499999999999998</v>
      </c>
      <c r="J280" s="18">
        <f t="shared" si="23"/>
        <v>2.919</v>
      </c>
      <c r="K280" s="19">
        <f t="shared" si="24"/>
        <v>0.96900000000000031</v>
      </c>
      <c r="L280" s="5"/>
      <c r="M280" s="5"/>
    </row>
    <row r="281" spans="5:13" ht="14.5">
      <c r="E281" s="16">
        <v>2.79</v>
      </c>
      <c r="F281" s="16">
        <f t="shared" si="20"/>
        <v>0</v>
      </c>
      <c r="G281" s="16">
        <f t="shared" si="21"/>
        <v>0</v>
      </c>
      <c r="H281" s="16">
        <f t="shared" si="22"/>
        <v>0</v>
      </c>
      <c r="I281" s="17">
        <f>SUM($F$3:H281)</f>
        <v>2.5499999999999998</v>
      </c>
      <c r="J281" s="18">
        <f t="shared" si="23"/>
        <v>2.9295</v>
      </c>
      <c r="K281" s="19">
        <f t="shared" si="24"/>
        <v>0.97950000000000026</v>
      </c>
      <c r="L281" s="5"/>
      <c r="M281" s="5"/>
    </row>
    <row r="282" spans="5:13" ht="14.5">
      <c r="E282" s="16">
        <v>2.8</v>
      </c>
      <c r="F282" s="16">
        <f t="shared" si="20"/>
        <v>0</v>
      </c>
      <c r="G282" s="16">
        <f t="shared" si="21"/>
        <v>0</v>
      </c>
      <c r="H282" s="16">
        <f t="shared" si="22"/>
        <v>0</v>
      </c>
      <c r="I282" s="17">
        <f>SUM($F$3:H282)</f>
        <v>2.5499999999999998</v>
      </c>
      <c r="J282" s="18">
        <f t="shared" si="23"/>
        <v>2.94</v>
      </c>
      <c r="K282" s="19">
        <f t="shared" si="24"/>
        <v>0.99000000000000021</v>
      </c>
      <c r="L282" s="5"/>
      <c r="M282" s="5"/>
    </row>
    <row r="283" spans="5:13" ht="14.5">
      <c r="E283" s="16">
        <v>2.81</v>
      </c>
      <c r="F283" s="16">
        <f t="shared" si="20"/>
        <v>0</v>
      </c>
      <c r="G283" s="16">
        <f t="shared" si="21"/>
        <v>0</v>
      </c>
      <c r="H283" s="16">
        <f t="shared" si="22"/>
        <v>0</v>
      </c>
      <c r="I283" s="17">
        <f>SUM($F$3:H283)</f>
        <v>2.5499999999999998</v>
      </c>
      <c r="J283" s="18">
        <f t="shared" si="23"/>
        <v>2.9505000000000003</v>
      </c>
      <c r="K283" s="19">
        <f t="shared" si="24"/>
        <v>1.0005000000000006</v>
      </c>
      <c r="L283" s="5"/>
      <c r="M283" s="5"/>
    </row>
    <row r="284" spans="5:13" ht="14.5">
      <c r="E284" s="16">
        <v>2.82</v>
      </c>
      <c r="F284" s="16">
        <f t="shared" si="20"/>
        <v>0</v>
      </c>
      <c r="G284" s="16">
        <f t="shared" si="21"/>
        <v>0</v>
      </c>
      <c r="H284" s="16">
        <f t="shared" si="22"/>
        <v>0</v>
      </c>
      <c r="I284" s="17">
        <f>SUM($F$3:H284)</f>
        <v>2.5499999999999998</v>
      </c>
      <c r="J284" s="18">
        <f t="shared" si="23"/>
        <v>2.9609999999999999</v>
      </c>
      <c r="K284" s="19">
        <f t="shared" si="24"/>
        <v>1.0110000000000001</v>
      </c>
      <c r="L284" s="5"/>
      <c r="M284" s="5"/>
    </row>
    <row r="285" spans="5:13" ht="14.5">
      <c r="E285" s="16">
        <v>2.83</v>
      </c>
      <c r="F285" s="16">
        <f t="shared" si="20"/>
        <v>0</v>
      </c>
      <c r="G285" s="16">
        <f t="shared" si="21"/>
        <v>0</v>
      </c>
      <c r="H285" s="16">
        <f t="shared" si="22"/>
        <v>0</v>
      </c>
      <c r="I285" s="17">
        <f>SUM($F$3:H285)</f>
        <v>2.5499999999999998</v>
      </c>
      <c r="J285" s="18">
        <f t="shared" si="23"/>
        <v>2.9715000000000003</v>
      </c>
      <c r="K285" s="19">
        <f t="shared" si="24"/>
        <v>1.0215000000000005</v>
      </c>
      <c r="L285" s="5"/>
      <c r="M285" s="5"/>
    </row>
    <row r="286" spans="5:13" ht="14.5">
      <c r="E286" s="16">
        <v>2.84</v>
      </c>
      <c r="F286" s="16">
        <f t="shared" si="20"/>
        <v>0</v>
      </c>
      <c r="G286" s="16">
        <f t="shared" si="21"/>
        <v>0</v>
      </c>
      <c r="H286" s="16">
        <f t="shared" si="22"/>
        <v>0</v>
      </c>
      <c r="I286" s="17">
        <f>SUM($F$3:H286)</f>
        <v>2.5499999999999998</v>
      </c>
      <c r="J286" s="18">
        <f t="shared" si="23"/>
        <v>2.9819999999999998</v>
      </c>
      <c r="K286" s="19">
        <f t="shared" si="24"/>
        <v>1.032</v>
      </c>
      <c r="L286" s="5"/>
      <c r="M286" s="5"/>
    </row>
    <row r="287" spans="5:13" ht="14.5">
      <c r="E287" s="16">
        <v>2.85</v>
      </c>
      <c r="F287" s="16">
        <f t="shared" si="20"/>
        <v>0</v>
      </c>
      <c r="G287" s="16">
        <f t="shared" si="21"/>
        <v>0</v>
      </c>
      <c r="H287" s="16">
        <f t="shared" si="22"/>
        <v>0</v>
      </c>
      <c r="I287" s="17">
        <f>SUM($F$3:H287)</f>
        <v>2.5499999999999998</v>
      </c>
      <c r="J287" s="18">
        <f t="shared" si="23"/>
        <v>2.9925000000000002</v>
      </c>
      <c r="K287" s="19">
        <f t="shared" si="24"/>
        <v>1.0425000000000004</v>
      </c>
      <c r="L287" s="5"/>
      <c r="M287" s="5"/>
    </row>
    <row r="288" spans="5:13" ht="14.5">
      <c r="E288" s="16">
        <v>2.86</v>
      </c>
      <c r="F288" s="16">
        <f t="shared" si="20"/>
        <v>0</v>
      </c>
      <c r="G288" s="16">
        <f t="shared" si="21"/>
        <v>0</v>
      </c>
      <c r="H288" s="16">
        <f t="shared" si="22"/>
        <v>0</v>
      </c>
      <c r="I288" s="17">
        <f>SUM($F$3:H288)</f>
        <v>2.5499999999999998</v>
      </c>
      <c r="J288" s="18">
        <f t="shared" si="23"/>
        <v>3.0030000000000001</v>
      </c>
      <c r="K288" s="19">
        <f t="shared" si="24"/>
        <v>1.0530000000000004</v>
      </c>
      <c r="L288" s="5"/>
      <c r="M288" s="5"/>
    </row>
    <row r="289" spans="5:13" ht="14.5">
      <c r="E289" s="16">
        <v>2.87</v>
      </c>
      <c r="F289" s="16">
        <f t="shared" si="20"/>
        <v>0</v>
      </c>
      <c r="G289" s="16">
        <f t="shared" si="21"/>
        <v>0</v>
      </c>
      <c r="H289" s="16">
        <f t="shared" si="22"/>
        <v>0</v>
      </c>
      <c r="I289" s="17">
        <f>SUM($F$3:H289)</f>
        <v>2.5499999999999998</v>
      </c>
      <c r="J289" s="18">
        <f t="shared" si="23"/>
        <v>3.0135000000000001</v>
      </c>
      <c r="K289" s="19">
        <f t="shared" si="24"/>
        <v>1.0635000000000003</v>
      </c>
      <c r="L289" s="5"/>
      <c r="M289" s="5"/>
    </row>
    <row r="290" spans="5:13" ht="14.5">
      <c r="E290" s="16">
        <v>2.88</v>
      </c>
      <c r="F290" s="16">
        <f t="shared" si="20"/>
        <v>0</v>
      </c>
      <c r="G290" s="16">
        <f t="shared" si="21"/>
        <v>0</v>
      </c>
      <c r="H290" s="16">
        <f t="shared" si="22"/>
        <v>0</v>
      </c>
      <c r="I290" s="17">
        <f>SUM($F$3:H290)</f>
        <v>2.5499999999999998</v>
      </c>
      <c r="J290" s="18">
        <f t="shared" si="23"/>
        <v>3.024</v>
      </c>
      <c r="K290" s="19">
        <f t="shared" si="24"/>
        <v>1.0740000000000003</v>
      </c>
      <c r="L290" s="5"/>
      <c r="M290" s="5"/>
    </row>
    <row r="291" spans="5:13" ht="14.5">
      <c r="E291" s="16">
        <v>2.89</v>
      </c>
      <c r="F291" s="16">
        <f t="shared" si="20"/>
        <v>0</v>
      </c>
      <c r="G291" s="16">
        <f t="shared" si="21"/>
        <v>0</v>
      </c>
      <c r="H291" s="16">
        <f t="shared" si="22"/>
        <v>0</v>
      </c>
      <c r="I291" s="17">
        <f>SUM($F$3:H291)</f>
        <v>2.5499999999999998</v>
      </c>
      <c r="J291" s="18">
        <f t="shared" si="23"/>
        <v>3.0345000000000004</v>
      </c>
      <c r="K291" s="19">
        <f t="shared" si="24"/>
        <v>1.0845000000000007</v>
      </c>
      <c r="L291" s="5"/>
      <c r="M291" s="5"/>
    </row>
    <row r="292" spans="5:13" ht="14.5">
      <c r="E292" s="16">
        <v>2.9</v>
      </c>
      <c r="F292" s="16">
        <f t="shared" si="20"/>
        <v>0</v>
      </c>
      <c r="G292" s="16">
        <f t="shared" si="21"/>
        <v>0</v>
      </c>
      <c r="H292" s="16">
        <f t="shared" si="22"/>
        <v>0</v>
      </c>
      <c r="I292" s="17">
        <f>SUM($F$3:H292)</f>
        <v>2.5499999999999998</v>
      </c>
      <c r="J292" s="18">
        <f t="shared" si="23"/>
        <v>3.0449999999999999</v>
      </c>
      <c r="K292" s="19">
        <f t="shared" si="24"/>
        <v>1.0950000000000002</v>
      </c>
      <c r="L292" s="5"/>
      <c r="M292" s="5"/>
    </row>
    <row r="293" spans="5:13" ht="14.5">
      <c r="E293" s="16">
        <v>2.91</v>
      </c>
      <c r="F293" s="16">
        <f t="shared" si="20"/>
        <v>0</v>
      </c>
      <c r="G293" s="16">
        <f t="shared" si="21"/>
        <v>0</v>
      </c>
      <c r="H293" s="16">
        <f t="shared" si="22"/>
        <v>0</v>
      </c>
      <c r="I293" s="17">
        <f>SUM($F$3:H293)</f>
        <v>2.5499999999999998</v>
      </c>
      <c r="J293" s="18">
        <f t="shared" si="23"/>
        <v>3.0555000000000003</v>
      </c>
      <c r="K293" s="19">
        <f t="shared" si="24"/>
        <v>1.1055000000000006</v>
      </c>
      <c r="L293" s="5"/>
      <c r="M293" s="5"/>
    </row>
    <row r="294" spans="5:13" ht="14.5">
      <c r="E294" s="16">
        <v>2.92</v>
      </c>
      <c r="F294" s="16">
        <f t="shared" si="20"/>
        <v>0</v>
      </c>
      <c r="G294" s="16">
        <f t="shared" si="21"/>
        <v>0</v>
      </c>
      <c r="H294" s="16">
        <f t="shared" si="22"/>
        <v>0</v>
      </c>
      <c r="I294" s="17">
        <f>SUM($F$3:H294)</f>
        <v>2.5499999999999998</v>
      </c>
      <c r="J294" s="18">
        <f t="shared" si="23"/>
        <v>3.0659999999999998</v>
      </c>
      <c r="K294" s="19">
        <f t="shared" si="24"/>
        <v>1.1160000000000001</v>
      </c>
      <c r="L294" s="5"/>
      <c r="M294" s="5"/>
    </row>
    <row r="295" spans="5:13" ht="14.5">
      <c r="E295" s="16">
        <v>2.93</v>
      </c>
      <c r="F295" s="16">
        <f t="shared" si="20"/>
        <v>0</v>
      </c>
      <c r="G295" s="16">
        <f t="shared" si="21"/>
        <v>0</v>
      </c>
      <c r="H295" s="16">
        <f t="shared" si="22"/>
        <v>0</v>
      </c>
      <c r="I295" s="17">
        <f>SUM($F$3:H295)</f>
        <v>2.5499999999999998</v>
      </c>
      <c r="J295" s="18">
        <f t="shared" si="23"/>
        <v>3.0765000000000002</v>
      </c>
      <c r="K295" s="19">
        <f t="shared" si="24"/>
        <v>1.1265000000000005</v>
      </c>
      <c r="L295" s="5"/>
      <c r="M295" s="5"/>
    </row>
    <row r="296" spans="5:13" ht="14.5">
      <c r="E296" s="16">
        <v>2.94</v>
      </c>
      <c r="F296" s="16">
        <f t="shared" si="20"/>
        <v>0</v>
      </c>
      <c r="G296" s="16">
        <f t="shared" si="21"/>
        <v>0</v>
      </c>
      <c r="H296" s="16">
        <f t="shared" si="22"/>
        <v>0</v>
      </c>
      <c r="I296" s="17">
        <f>SUM($F$3:H296)</f>
        <v>2.5499999999999998</v>
      </c>
      <c r="J296" s="18">
        <f t="shared" si="23"/>
        <v>3.0870000000000002</v>
      </c>
      <c r="K296" s="19">
        <f t="shared" si="24"/>
        <v>1.1370000000000005</v>
      </c>
      <c r="L296" s="5"/>
      <c r="M296" s="5"/>
    </row>
    <row r="297" spans="5:13" ht="14.5">
      <c r="E297" s="16">
        <v>2.95</v>
      </c>
      <c r="F297" s="16">
        <f t="shared" si="20"/>
        <v>0</v>
      </c>
      <c r="G297" s="16">
        <f t="shared" si="21"/>
        <v>0</v>
      </c>
      <c r="H297" s="16">
        <f t="shared" si="22"/>
        <v>0</v>
      </c>
      <c r="I297" s="17">
        <f>SUM($F$3:H297)</f>
        <v>2.5499999999999998</v>
      </c>
      <c r="J297" s="18">
        <f t="shared" si="23"/>
        <v>3.0975000000000001</v>
      </c>
      <c r="K297" s="19">
        <f t="shared" si="24"/>
        <v>1.1475000000000004</v>
      </c>
      <c r="L297" s="5"/>
      <c r="M297" s="5"/>
    </row>
    <row r="298" spans="5:13" ht="14.5">
      <c r="E298" s="16">
        <v>2.96</v>
      </c>
      <c r="F298" s="16">
        <f t="shared" si="20"/>
        <v>0</v>
      </c>
      <c r="G298" s="16">
        <f t="shared" si="21"/>
        <v>0</v>
      </c>
      <c r="H298" s="16">
        <f t="shared" si="22"/>
        <v>0</v>
      </c>
      <c r="I298" s="17">
        <f>SUM($F$3:H298)</f>
        <v>2.5499999999999998</v>
      </c>
      <c r="J298" s="18">
        <f t="shared" si="23"/>
        <v>3.1080000000000001</v>
      </c>
      <c r="K298" s="19">
        <f t="shared" si="24"/>
        <v>1.1580000000000004</v>
      </c>
      <c r="L298" s="5"/>
      <c r="M298" s="5"/>
    </row>
    <row r="299" spans="5:13" ht="14.5">
      <c r="E299" s="16">
        <v>2.97</v>
      </c>
      <c r="F299" s="16">
        <f t="shared" si="20"/>
        <v>0</v>
      </c>
      <c r="G299" s="16">
        <f t="shared" si="21"/>
        <v>0</v>
      </c>
      <c r="H299" s="16">
        <f t="shared" si="22"/>
        <v>0</v>
      </c>
      <c r="I299" s="17">
        <f>SUM($F$3:H299)</f>
        <v>2.5499999999999998</v>
      </c>
      <c r="J299" s="18">
        <f t="shared" si="23"/>
        <v>3.1185000000000005</v>
      </c>
      <c r="K299" s="19">
        <f t="shared" si="24"/>
        <v>1.1685000000000008</v>
      </c>
      <c r="L299" s="5"/>
      <c r="M299" s="5"/>
    </row>
    <row r="300" spans="5:13" ht="14.5">
      <c r="E300" s="16">
        <v>2.98</v>
      </c>
      <c r="F300" s="16">
        <f t="shared" si="20"/>
        <v>0</v>
      </c>
      <c r="G300" s="16">
        <f t="shared" si="21"/>
        <v>0</v>
      </c>
      <c r="H300" s="16">
        <f t="shared" si="22"/>
        <v>0</v>
      </c>
      <c r="I300" s="17">
        <f>SUM($F$3:H300)</f>
        <v>2.5499999999999998</v>
      </c>
      <c r="J300" s="18">
        <f t="shared" si="23"/>
        <v>3.129</v>
      </c>
      <c r="K300" s="19">
        <f t="shared" si="24"/>
        <v>1.1790000000000003</v>
      </c>
      <c r="L300" s="5"/>
      <c r="M300" s="5"/>
    </row>
    <row r="301" spans="5:13" ht="14.5">
      <c r="E301" s="16">
        <v>2.99</v>
      </c>
      <c r="F301" s="16">
        <f t="shared" si="20"/>
        <v>0</v>
      </c>
      <c r="G301" s="16">
        <f t="shared" si="21"/>
        <v>0</v>
      </c>
      <c r="H301" s="16">
        <f t="shared" si="22"/>
        <v>0</v>
      </c>
      <c r="I301" s="17">
        <f>SUM($F$3:H301)</f>
        <v>2.5499999999999998</v>
      </c>
      <c r="J301" s="18">
        <f t="shared" si="23"/>
        <v>3.1395000000000004</v>
      </c>
      <c r="K301" s="19">
        <f t="shared" si="24"/>
        <v>1.1895000000000007</v>
      </c>
      <c r="L301" s="5"/>
      <c r="M301" s="5"/>
    </row>
    <row r="302" spans="5:13" ht="14.5">
      <c r="E302" s="16">
        <v>3</v>
      </c>
      <c r="F302" s="16">
        <f t="shared" si="20"/>
        <v>0</v>
      </c>
      <c r="G302" s="16">
        <f t="shared" si="21"/>
        <v>0</v>
      </c>
      <c r="H302" s="16">
        <f t="shared" si="22"/>
        <v>0</v>
      </c>
      <c r="I302" s="17">
        <f>SUM($F$3:H302)</f>
        <v>2.5499999999999998</v>
      </c>
      <c r="J302" s="18">
        <f t="shared" si="23"/>
        <v>3.1500000000000004</v>
      </c>
      <c r="K302" s="19">
        <f t="shared" si="24"/>
        <v>1.2000000000000006</v>
      </c>
      <c r="L302" s="5"/>
      <c r="M302" s="5"/>
    </row>
    <row r="303" spans="5:13" ht="14.5">
      <c r="E303" s="16">
        <v>3.01</v>
      </c>
      <c r="F303" s="16">
        <f t="shared" si="20"/>
        <v>0</v>
      </c>
      <c r="G303" s="16">
        <f t="shared" si="21"/>
        <v>0</v>
      </c>
      <c r="H303" s="16">
        <f t="shared" si="22"/>
        <v>0</v>
      </c>
      <c r="I303" s="17">
        <f>SUM($F$3:H303)</f>
        <v>2.5499999999999998</v>
      </c>
      <c r="J303" s="18">
        <f t="shared" si="23"/>
        <v>3.1604999999999999</v>
      </c>
      <c r="K303" s="19">
        <f t="shared" si="24"/>
        <v>1.2105000000000001</v>
      </c>
      <c r="L303" s="5"/>
      <c r="M303" s="5"/>
    </row>
    <row r="304" spans="5:13" ht="14.5">
      <c r="E304" s="16">
        <v>3.02</v>
      </c>
      <c r="F304" s="16">
        <f t="shared" si="20"/>
        <v>0</v>
      </c>
      <c r="G304" s="16">
        <f t="shared" si="21"/>
        <v>0</v>
      </c>
      <c r="H304" s="16">
        <f t="shared" si="22"/>
        <v>0</v>
      </c>
      <c r="I304" s="17">
        <f>SUM($F$3:H304)</f>
        <v>2.5499999999999998</v>
      </c>
      <c r="J304" s="18">
        <f t="shared" si="23"/>
        <v>3.1710000000000003</v>
      </c>
      <c r="K304" s="19">
        <f t="shared" si="24"/>
        <v>1.2210000000000005</v>
      </c>
      <c r="L304" s="5"/>
      <c r="M304" s="5"/>
    </row>
    <row r="305" spans="5:13" ht="14.5">
      <c r="E305" s="16">
        <v>3.03</v>
      </c>
      <c r="F305" s="16">
        <f t="shared" si="20"/>
        <v>0</v>
      </c>
      <c r="G305" s="16">
        <f t="shared" si="21"/>
        <v>0</v>
      </c>
      <c r="H305" s="16">
        <f t="shared" si="22"/>
        <v>0</v>
      </c>
      <c r="I305" s="17">
        <f>SUM($F$3:H305)</f>
        <v>2.5499999999999998</v>
      </c>
      <c r="J305" s="18">
        <f t="shared" si="23"/>
        <v>3.1814999999999998</v>
      </c>
      <c r="K305" s="19">
        <f t="shared" si="24"/>
        <v>1.2315</v>
      </c>
      <c r="L305" s="5"/>
      <c r="M305" s="5"/>
    </row>
    <row r="306" spans="5:13" ht="14.5">
      <c r="E306" s="16">
        <v>3.04</v>
      </c>
      <c r="F306" s="16">
        <f t="shared" si="20"/>
        <v>0</v>
      </c>
      <c r="G306" s="16">
        <f t="shared" si="21"/>
        <v>0</v>
      </c>
      <c r="H306" s="16">
        <f t="shared" si="22"/>
        <v>0</v>
      </c>
      <c r="I306" s="17">
        <f>SUM($F$3:H306)</f>
        <v>2.5499999999999998</v>
      </c>
      <c r="J306" s="18">
        <f t="shared" si="23"/>
        <v>3.1920000000000002</v>
      </c>
      <c r="K306" s="19">
        <f t="shared" si="24"/>
        <v>1.2420000000000004</v>
      </c>
      <c r="L306" s="5"/>
      <c r="M306" s="5"/>
    </row>
    <row r="307" spans="5:13" ht="14.5">
      <c r="E307" s="16">
        <v>3.05</v>
      </c>
      <c r="F307" s="16">
        <f t="shared" si="20"/>
        <v>0</v>
      </c>
      <c r="G307" s="16">
        <f t="shared" si="21"/>
        <v>0</v>
      </c>
      <c r="H307" s="16">
        <f t="shared" si="22"/>
        <v>0</v>
      </c>
      <c r="I307" s="17">
        <f>SUM($F$3:H307)</f>
        <v>2.5499999999999998</v>
      </c>
      <c r="J307" s="18">
        <f t="shared" si="23"/>
        <v>3.2025000000000001</v>
      </c>
      <c r="K307" s="19">
        <f t="shared" si="24"/>
        <v>1.2525000000000004</v>
      </c>
      <c r="L307" s="5"/>
      <c r="M307" s="5"/>
    </row>
    <row r="308" spans="5:13" ht="14.5">
      <c r="E308" s="16">
        <v>3.06</v>
      </c>
      <c r="F308" s="16">
        <f t="shared" si="20"/>
        <v>0</v>
      </c>
      <c r="G308" s="16">
        <f t="shared" si="21"/>
        <v>0</v>
      </c>
      <c r="H308" s="16">
        <f t="shared" si="22"/>
        <v>0</v>
      </c>
      <c r="I308" s="17">
        <f>SUM($F$3:H308)</f>
        <v>2.5499999999999998</v>
      </c>
      <c r="J308" s="18">
        <f t="shared" si="23"/>
        <v>3.2130000000000001</v>
      </c>
      <c r="K308" s="19">
        <f t="shared" si="24"/>
        <v>1.2630000000000003</v>
      </c>
      <c r="L308" s="5"/>
      <c r="M308" s="5"/>
    </row>
    <row r="309" spans="5:13" ht="14.5">
      <c r="E309" s="16">
        <v>3.07</v>
      </c>
      <c r="F309" s="16">
        <f t="shared" si="20"/>
        <v>0</v>
      </c>
      <c r="G309" s="16">
        <f t="shared" si="21"/>
        <v>0</v>
      </c>
      <c r="H309" s="16">
        <f t="shared" si="22"/>
        <v>0</v>
      </c>
      <c r="I309" s="17">
        <f>SUM($F$3:H309)</f>
        <v>2.5499999999999998</v>
      </c>
      <c r="J309" s="18">
        <f t="shared" si="23"/>
        <v>3.2235</v>
      </c>
      <c r="K309" s="19">
        <f t="shared" si="24"/>
        <v>1.2735000000000003</v>
      </c>
      <c r="L309" s="5"/>
      <c r="M309" s="5"/>
    </row>
    <row r="310" spans="5:13" ht="14.5">
      <c r="E310" s="16">
        <v>3.08</v>
      </c>
      <c r="F310" s="16">
        <f t="shared" si="20"/>
        <v>0</v>
      </c>
      <c r="G310" s="16">
        <f t="shared" si="21"/>
        <v>0</v>
      </c>
      <c r="H310" s="16">
        <f t="shared" si="22"/>
        <v>0</v>
      </c>
      <c r="I310" s="17">
        <f>SUM($F$3:H310)</f>
        <v>2.5499999999999998</v>
      </c>
      <c r="J310" s="18">
        <f t="shared" si="23"/>
        <v>3.2340000000000004</v>
      </c>
      <c r="K310" s="19">
        <f t="shared" si="24"/>
        <v>1.2840000000000007</v>
      </c>
      <c r="L310" s="5"/>
      <c r="M310" s="5"/>
    </row>
    <row r="311" spans="5:13" ht="14.5">
      <c r="E311" s="16">
        <v>3.09</v>
      </c>
      <c r="F311" s="16">
        <f t="shared" si="20"/>
        <v>0</v>
      </c>
      <c r="G311" s="16">
        <f t="shared" si="21"/>
        <v>0</v>
      </c>
      <c r="H311" s="16">
        <f t="shared" si="22"/>
        <v>0</v>
      </c>
      <c r="I311" s="17">
        <f>SUM($F$3:H311)</f>
        <v>2.5499999999999998</v>
      </c>
      <c r="J311" s="18">
        <f t="shared" si="23"/>
        <v>3.2444999999999999</v>
      </c>
      <c r="K311" s="19">
        <f t="shared" si="24"/>
        <v>1.2945000000000002</v>
      </c>
      <c r="L311" s="5"/>
      <c r="M311" s="5"/>
    </row>
    <row r="312" spans="5:13" ht="14.5">
      <c r="E312" s="16">
        <v>3.1</v>
      </c>
      <c r="F312" s="16">
        <f t="shared" si="20"/>
        <v>0</v>
      </c>
      <c r="G312" s="16">
        <f t="shared" si="21"/>
        <v>0</v>
      </c>
      <c r="H312" s="16">
        <f t="shared" si="22"/>
        <v>0</v>
      </c>
      <c r="I312" s="17">
        <f>SUM($F$3:H312)</f>
        <v>2.5499999999999998</v>
      </c>
      <c r="J312" s="18">
        <f t="shared" si="23"/>
        <v>3.2550000000000003</v>
      </c>
      <c r="K312" s="19">
        <f t="shared" si="24"/>
        <v>1.3050000000000006</v>
      </c>
      <c r="L312" s="5"/>
      <c r="M312" s="5"/>
    </row>
    <row r="313" spans="5:13" ht="14.5">
      <c r="E313" s="16">
        <v>3.11</v>
      </c>
      <c r="F313" s="16">
        <f t="shared" si="20"/>
        <v>0</v>
      </c>
      <c r="G313" s="16">
        <f t="shared" si="21"/>
        <v>0</v>
      </c>
      <c r="H313" s="16">
        <f t="shared" si="22"/>
        <v>0</v>
      </c>
      <c r="I313" s="17">
        <f>SUM($F$3:H313)</f>
        <v>2.5499999999999998</v>
      </c>
      <c r="J313" s="18">
        <f t="shared" si="23"/>
        <v>3.2654999999999998</v>
      </c>
      <c r="K313" s="19">
        <f t="shared" si="24"/>
        <v>1.3155000000000001</v>
      </c>
      <c r="L313" s="5"/>
      <c r="M313" s="5"/>
    </row>
    <row r="314" spans="5:13" ht="14.5">
      <c r="E314" s="16">
        <v>3.12</v>
      </c>
      <c r="F314" s="16">
        <f t="shared" si="20"/>
        <v>0</v>
      </c>
      <c r="G314" s="16">
        <f t="shared" si="21"/>
        <v>0</v>
      </c>
      <c r="H314" s="16">
        <f t="shared" si="22"/>
        <v>0</v>
      </c>
      <c r="I314" s="17">
        <f>SUM($F$3:H314)</f>
        <v>2.5499999999999998</v>
      </c>
      <c r="J314" s="18">
        <f t="shared" si="23"/>
        <v>3.2760000000000002</v>
      </c>
      <c r="K314" s="19">
        <f t="shared" si="24"/>
        <v>1.3260000000000005</v>
      </c>
      <c r="L314" s="5"/>
      <c r="M314" s="5"/>
    </row>
    <row r="315" spans="5:13" ht="14.5">
      <c r="E315" s="16">
        <v>3.13</v>
      </c>
      <c r="F315" s="16">
        <f t="shared" si="20"/>
        <v>0</v>
      </c>
      <c r="G315" s="16">
        <f t="shared" si="21"/>
        <v>0</v>
      </c>
      <c r="H315" s="16">
        <f t="shared" si="22"/>
        <v>0</v>
      </c>
      <c r="I315" s="17">
        <f>SUM($F$3:H315)</f>
        <v>2.5499999999999998</v>
      </c>
      <c r="J315" s="18">
        <f t="shared" si="23"/>
        <v>3.2865000000000002</v>
      </c>
      <c r="K315" s="19">
        <f t="shared" si="24"/>
        <v>1.3365000000000005</v>
      </c>
      <c r="L315" s="5"/>
      <c r="M315" s="5"/>
    </row>
    <row r="316" spans="5:13" ht="14.5">
      <c r="E316" s="16">
        <v>3.14</v>
      </c>
      <c r="F316" s="16">
        <f t="shared" si="20"/>
        <v>0</v>
      </c>
      <c r="G316" s="16">
        <f t="shared" si="21"/>
        <v>0</v>
      </c>
      <c r="H316" s="16">
        <f t="shared" si="22"/>
        <v>0</v>
      </c>
      <c r="I316" s="17">
        <f>SUM($F$3:H316)</f>
        <v>2.5499999999999998</v>
      </c>
      <c r="J316" s="18">
        <f t="shared" si="23"/>
        <v>3.2970000000000002</v>
      </c>
      <c r="K316" s="19">
        <f t="shared" si="24"/>
        <v>1.3470000000000004</v>
      </c>
      <c r="L316" s="5"/>
      <c r="M316" s="5"/>
    </row>
    <row r="317" spans="5:13" ht="14.5">
      <c r="E317" s="16">
        <v>3.15</v>
      </c>
      <c r="F317" s="16">
        <f t="shared" si="20"/>
        <v>0</v>
      </c>
      <c r="G317" s="16">
        <f t="shared" si="21"/>
        <v>0</v>
      </c>
      <c r="H317" s="16">
        <f t="shared" si="22"/>
        <v>0</v>
      </c>
      <c r="I317" s="17">
        <f>SUM($F$3:H317)</f>
        <v>2.5499999999999998</v>
      </c>
      <c r="J317" s="18">
        <f t="shared" si="23"/>
        <v>3.3075000000000001</v>
      </c>
      <c r="K317" s="19">
        <f t="shared" si="24"/>
        <v>1.3575000000000004</v>
      </c>
      <c r="L317" s="5"/>
      <c r="M317" s="5"/>
    </row>
    <row r="318" spans="5:13" ht="14.5">
      <c r="E318" s="16">
        <v>3.16</v>
      </c>
      <c r="F318" s="16">
        <f t="shared" si="20"/>
        <v>0</v>
      </c>
      <c r="G318" s="16">
        <f t="shared" si="21"/>
        <v>0</v>
      </c>
      <c r="H318" s="16">
        <f t="shared" si="22"/>
        <v>0</v>
      </c>
      <c r="I318" s="17">
        <f>SUM($F$3:H318)</f>
        <v>2.5499999999999998</v>
      </c>
      <c r="J318" s="18">
        <f t="shared" si="23"/>
        <v>3.3180000000000005</v>
      </c>
      <c r="K318" s="19">
        <f t="shared" si="24"/>
        <v>1.3680000000000008</v>
      </c>
      <c r="L318" s="5"/>
      <c r="M318" s="5"/>
    </row>
    <row r="319" spans="5:13" ht="14.5">
      <c r="E319" s="16">
        <v>3.17</v>
      </c>
      <c r="F319" s="16">
        <f t="shared" si="20"/>
        <v>0</v>
      </c>
      <c r="G319" s="16">
        <f t="shared" si="21"/>
        <v>0</v>
      </c>
      <c r="H319" s="16">
        <f t="shared" si="22"/>
        <v>0</v>
      </c>
      <c r="I319" s="17">
        <f>SUM($F$3:H319)</f>
        <v>2.5499999999999998</v>
      </c>
      <c r="J319" s="18">
        <f t="shared" si="23"/>
        <v>3.3285</v>
      </c>
      <c r="K319" s="19">
        <f t="shared" si="24"/>
        <v>1.3785000000000003</v>
      </c>
      <c r="L319" s="5"/>
      <c r="M319" s="5"/>
    </row>
    <row r="320" spans="5:13" ht="14.5">
      <c r="E320" s="16">
        <v>3.18</v>
      </c>
      <c r="F320" s="16">
        <f t="shared" si="20"/>
        <v>0</v>
      </c>
      <c r="G320" s="16">
        <f t="shared" si="21"/>
        <v>0</v>
      </c>
      <c r="H320" s="16">
        <f t="shared" si="22"/>
        <v>0</v>
      </c>
      <c r="I320" s="17">
        <f>SUM($F$3:H320)</f>
        <v>2.5499999999999998</v>
      </c>
      <c r="J320" s="18">
        <f t="shared" si="23"/>
        <v>3.3390000000000004</v>
      </c>
      <c r="K320" s="19">
        <f t="shared" si="24"/>
        <v>1.3890000000000007</v>
      </c>
      <c r="L320" s="5"/>
      <c r="M320" s="5"/>
    </row>
    <row r="321" spans="5:13" ht="14.5">
      <c r="E321" s="16">
        <v>3.19</v>
      </c>
      <c r="F321" s="16">
        <f t="shared" si="20"/>
        <v>0</v>
      </c>
      <c r="G321" s="16">
        <f t="shared" si="21"/>
        <v>0</v>
      </c>
      <c r="H321" s="16">
        <f t="shared" si="22"/>
        <v>0</v>
      </c>
      <c r="I321" s="17">
        <f>SUM($F$3:H321)</f>
        <v>2.5499999999999998</v>
      </c>
      <c r="J321" s="18">
        <f t="shared" si="23"/>
        <v>3.3494999999999999</v>
      </c>
      <c r="K321" s="19">
        <f t="shared" si="24"/>
        <v>1.3995000000000002</v>
      </c>
      <c r="L321" s="5"/>
      <c r="M321" s="5"/>
    </row>
    <row r="322" spans="5:13" ht="14.5">
      <c r="E322" s="16">
        <v>3.2</v>
      </c>
      <c r="F322" s="16">
        <f t="shared" si="20"/>
        <v>0</v>
      </c>
      <c r="G322" s="16">
        <f t="shared" si="21"/>
        <v>0</v>
      </c>
      <c r="H322" s="16">
        <f t="shared" si="22"/>
        <v>0</v>
      </c>
      <c r="I322" s="17">
        <f>SUM($F$3:H322)</f>
        <v>2.5499999999999998</v>
      </c>
      <c r="J322" s="18">
        <f t="shared" si="23"/>
        <v>3.3600000000000003</v>
      </c>
      <c r="K322" s="19">
        <f t="shared" si="24"/>
        <v>1.4100000000000006</v>
      </c>
      <c r="L322" s="5"/>
      <c r="M322" s="5"/>
    </row>
    <row r="323" spans="5:13" ht="14.5">
      <c r="E323" s="16">
        <v>3.21</v>
      </c>
      <c r="F323" s="16">
        <f t="shared" ref="F323:F386" si="25">IF(E323=$C$7,$C$4,0)</f>
        <v>0</v>
      </c>
      <c r="G323" s="16">
        <f t="shared" ref="G323:G386" si="26">IF(E323=($C$7+$C$8),$C$5,0)</f>
        <v>0</v>
      </c>
      <c r="H323" s="16">
        <f t="shared" ref="H323:H386" si="27">IF(E323=SUM($C$7:$C$9),$C$6,0)</f>
        <v>0</v>
      </c>
      <c r="I323" s="17">
        <f>SUM($F$3:H323)</f>
        <v>2.5499999999999998</v>
      </c>
      <c r="J323" s="18">
        <f t="shared" ref="J323:J386" si="28">E323*$C$2</f>
        <v>3.3705000000000003</v>
      </c>
      <c r="K323" s="19">
        <f t="shared" ref="K323:K386" si="29">$C$3+J323-I323</f>
        <v>1.4205000000000005</v>
      </c>
      <c r="L323" s="5"/>
      <c r="M323" s="5"/>
    </row>
    <row r="324" spans="5:13" ht="14.5">
      <c r="E324" s="16">
        <v>3.22</v>
      </c>
      <c r="F324" s="16">
        <f t="shared" si="25"/>
        <v>0</v>
      </c>
      <c r="G324" s="16">
        <f t="shared" si="26"/>
        <v>0</v>
      </c>
      <c r="H324" s="16">
        <f t="shared" si="27"/>
        <v>0</v>
      </c>
      <c r="I324" s="17">
        <f>SUM($F$3:H324)</f>
        <v>2.5499999999999998</v>
      </c>
      <c r="J324" s="18">
        <f t="shared" si="28"/>
        <v>3.3810000000000002</v>
      </c>
      <c r="K324" s="19">
        <f t="shared" si="29"/>
        <v>1.4310000000000005</v>
      </c>
      <c r="L324" s="5"/>
      <c r="M324" s="5"/>
    </row>
    <row r="325" spans="5:13" ht="14.5">
      <c r="E325" s="16">
        <v>3.23</v>
      </c>
      <c r="F325" s="16">
        <f t="shared" si="25"/>
        <v>0</v>
      </c>
      <c r="G325" s="16">
        <f t="shared" si="26"/>
        <v>0</v>
      </c>
      <c r="H325" s="16">
        <f t="shared" si="27"/>
        <v>0</v>
      </c>
      <c r="I325" s="17">
        <f>SUM($F$3:H325)</f>
        <v>2.5499999999999998</v>
      </c>
      <c r="J325" s="18">
        <f t="shared" si="28"/>
        <v>3.3915000000000002</v>
      </c>
      <c r="K325" s="19">
        <f t="shared" si="29"/>
        <v>1.4415000000000004</v>
      </c>
      <c r="L325" s="5"/>
      <c r="M325" s="5"/>
    </row>
    <row r="326" spans="5:13" ht="14.5">
      <c r="E326" s="16">
        <v>3.24</v>
      </c>
      <c r="F326" s="16">
        <f t="shared" si="25"/>
        <v>0</v>
      </c>
      <c r="G326" s="16">
        <f t="shared" si="26"/>
        <v>0</v>
      </c>
      <c r="H326" s="16">
        <f t="shared" si="27"/>
        <v>0</v>
      </c>
      <c r="I326" s="17">
        <f>SUM($F$3:H326)</f>
        <v>2.5499999999999998</v>
      </c>
      <c r="J326" s="18">
        <f t="shared" si="28"/>
        <v>3.4020000000000006</v>
      </c>
      <c r="K326" s="19">
        <f t="shared" si="29"/>
        <v>1.4520000000000008</v>
      </c>
      <c r="L326" s="5"/>
      <c r="M326" s="5"/>
    </row>
    <row r="327" spans="5:13" ht="14.5">
      <c r="E327" s="16">
        <v>3.25</v>
      </c>
      <c r="F327" s="16">
        <f t="shared" si="25"/>
        <v>0</v>
      </c>
      <c r="G327" s="16">
        <f t="shared" si="26"/>
        <v>0</v>
      </c>
      <c r="H327" s="16">
        <f t="shared" si="27"/>
        <v>0</v>
      </c>
      <c r="I327" s="17">
        <f>SUM($F$3:H327)</f>
        <v>2.5499999999999998</v>
      </c>
      <c r="J327" s="18">
        <f t="shared" si="28"/>
        <v>3.4125000000000001</v>
      </c>
      <c r="K327" s="19">
        <f t="shared" si="29"/>
        <v>1.4625000000000004</v>
      </c>
      <c r="L327" s="5"/>
      <c r="M327" s="5"/>
    </row>
    <row r="328" spans="5:13" ht="14.5">
      <c r="E328" s="16">
        <v>3.26</v>
      </c>
      <c r="F328" s="16">
        <f t="shared" si="25"/>
        <v>0</v>
      </c>
      <c r="G328" s="16">
        <f t="shared" si="26"/>
        <v>0</v>
      </c>
      <c r="H328" s="16">
        <f t="shared" si="27"/>
        <v>0</v>
      </c>
      <c r="I328" s="17">
        <f>SUM($F$3:H328)</f>
        <v>2.5499999999999998</v>
      </c>
      <c r="J328" s="18">
        <f t="shared" si="28"/>
        <v>3.423</v>
      </c>
      <c r="K328" s="19">
        <f t="shared" si="29"/>
        <v>1.4729999999999999</v>
      </c>
      <c r="L328" s="5"/>
      <c r="M328" s="5"/>
    </row>
    <row r="329" spans="5:13" ht="14.5">
      <c r="E329" s="16">
        <v>3.27</v>
      </c>
      <c r="F329" s="16">
        <f t="shared" si="25"/>
        <v>0</v>
      </c>
      <c r="G329" s="16">
        <f t="shared" si="26"/>
        <v>0</v>
      </c>
      <c r="H329" s="16">
        <f t="shared" si="27"/>
        <v>0</v>
      </c>
      <c r="I329" s="17">
        <f>SUM($F$3:H329)</f>
        <v>2.5499999999999998</v>
      </c>
      <c r="J329" s="18">
        <f t="shared" si="28"/>
        <v>3.4335</v>
      </c>
      <c r="K329" s="19">
        <f t="shared" si="29"/>
        <v>1.4835000000000003</v>
      </c>
      <c r="L329" s="5"/>
      <c r="M329" s="5"/>
    </row>
    <row r="330" spans="5:13" ht="14.5">
      <c r="E330" s="16">
        <v>3.28</v>
      </c>
      <c r="F330" s="16">
        <f t="shared" si="25"/>
        <v>0</v>
      </c>
      <c r="G330" s="16">
        <f t="shared" si="26"/>
        <v>0</v>
      </c>
      <c r="H330" s="16">
        <f t="shared" si="27"/>
        <v>0</v>
      </c>
      <c r="I330" s="17">
        <f>SUM($F$3:H330)</f>
        <v>2.5499999999999998</v>
      </c>
      <c r="J330" s="18">
        <f t="shared" si="28"/>
        <v>3.444</v>
      </c>
      <c r="K330" s="19">
        <f t="shared" si="29"/>
        <v>1.4939999999999998</v>
      </c>
      <c r="L330" s="5"/>
      <c r="M330" s="5"/>
    </row>
    <row r="331" spans="5:13" ht="14.5">
      <c r="E331" s="16">
        <v>3.29</v>
      </c>
      <c r="F331" s="16">
        <f t="shared" si="25"/>
        <v>0</v>
      </c>
      <c r="G331" s="16">
        <f t="shared" si="26"/>
        <v>0</v>
      </c>
      <c r="H331" s="16">
        <f t="shared" si="27"/>
        <v>0</v>
      </c>
      <c r="I331" s="17">
        <f>SUM($F$3:H331)</f>
        <v>2.5499999999999998</v>
      </c>
      <c r="J331" s="18">
        <f t="shared" si="28"/>
        <v>3.4545000000000003</v>
      </c>
      <c r="K331" s="19">
        <f t="shared" si="29"/>
        <v>1.5045000000000002</v>
      </c>
      <c r="L331" s="5"/>
      <c r="M331" s="5"/>
    </row>
    <row r="332" spans="5:13" ht="14.5">
      <c r="E332" s="16">
        <v>3.3</v>
      </c>
      <c r="F332" s="16">
        <f t="shared" si="25"/>
        <v>0</v>
      </c>
      <c r="G332" s="16">
        <f t="shared" si="26"/>
        <v>0</v>
      </c>
      <c r="H332" s="16">
        <f t="shared" si="27"/>
        <v>0</v>
      </c>
      <c r="I332" s="17">
        <f>SUM($F$3:H332)</f>
        <v>2.5499999999999998</v>
      </c>
      <c r="J332" s="18">
        <f t="shared" si="28"/>
        <v>3.4649999999999999</v>
      </c>
      <c r="K332" s="19">
        <f t="shared" si="29"/>
        <v>1.5149999999999997</v>
      </c>
      <c r="L332" s="5"/>
      <c r="M332" s="5"/>
    </row>
    <row r="333" spans="5:13" ht="14.5">
      <c r="E333" s="16">
        <v>3.31</v>
      </c>
      <c r="F333" s="16">
        <f t="shared" si="25"/>
        <v>0</v>
      </c>
      <c r="G333" s="16">
        <f t="shared" si="26"/>
        <v>0</v>
      </c>
      <c r="H333" s="16">
        <f t="shared" si="27"/>
        <v>0</v>
      </c>
      <c r="I333" s="17">
        <f>SUM($F$3:H333)</f>
        <v>2.5499999999999998</v>
      </c>
      <c r="J333" s="18">
        <f t="shared" si="28"/>
        <v>3.4755000000000003</v>
      </c>
      <c r="K333" s="19">
        <f t="shared" si="29"/>
        <v>1.5255000000000001</v>
      </c>
      <c r="L333" s="5"/>
      <c r="M333" s="5"/>
    </row>
    <row r="334" spans="5:13" ht="14.5">
      <c r="E334" s="16">
        <v>3.32</v>
      </c>
      <c r="F334" s="16">
        <f t="shared" si="25"/>
        <v>0</v>
      </c>
      <c r="G334" s="16">
        <f t="shared" si="26"/>
        <v>0</v>
      </c>
      <c r="H334" s="16">
        <f t="shared" si="27"/>
        <v>0</v>
      </c>
      <c r="I334" s="17">
        <f>SUM($F$3:H334)</f>
        <v>2.5499999999999998</v>
      </c>
      <c r="J334" s="18">
        <f t="shared" si="28"/>
        <v>3.4859999999999998</v>
      </c>
      <c r="K334" s="19">
        <f t="shared" si="29"/>
        <v>1.5359999999999996</v>
      </c>
      <c r="L334" s="5"/>
      <c r="M334" s="5"/>
    </row>
    <row r="335" spans="5:13" ht="14.5">
      <c r="E335" s="16">
        <v>3.33</v>
      </c>
      <c r="F335" s="16">
        <f t="shared" si="25"/>
        <v>0</v>
      </c>
      <c r="G335" s="16">
        <f t="shared" si="26"/>
        <v>0</v>
      </c>
      <c r="H335" s="16">
        <f t="shared" si="27"/>
        <v>0</v>
      </c>
      <c r="I335" s="17">
        <f>SUM($F$3:H335)</f>
        <v>2.5499999999999998</v>
      </c>
      <c r="J335" s="18">
        <f t="shared" si="28"/>
        <v>3.4965000000000002</v>
      </c>
      <c r="K335" s="19">
        <f t="shared" si="29"/>
        <v>1.5465</v>
      </c>
      <c r="L335" s="5"/>
      <c r="M335" s="5"/>
    </row>
    <row r="336" spans="5:13" ht="14.5">
      <c r="E336" s="16">
        <v>3.34</v>
      </c>
      <c r="F336" s="16">
        <f t="shared" si="25"/>
        <v>0</v>
      </c>
      <c r="G336" s="16">
        <f t="shared" si="26"/>
        <v>0</v>
      </c>
      <c r="H336" s="16">
        <f t="shared" si="27"/>
        <v>0</v>
      </c>
      <c r="I336" s="17">
        <f>SUM($F$3:H336)</f>
        <v>2.5499999999999998</v>
      </c>
      <c r="J336" s="18">
        <f t="shared" si="28"/>
        <v>3.5070000000000001</v>
      </c>
      <c r="K336" s="19">
        <f t="shared" si="29"/>
        <v>1.5570000000000004</v>
      </c>
      <c r="L336" s="5"/>
      <c r="M336" s="5"/>
    </row>
    <row r="337" spans="5:13" ht="14.5">
      <c r="E337" s="16">
        <v>3.35</v>
      </c>
      <c r="F337" s="16">
        <f t="shared" si="25"/>
        <v>0</v>
      </c>
      <c r="G337" s="16">
        <f t="shared" si="26"/>
        <v>0</v>
      </c>
      <c r="H337" s="16">
        <f t="shared" si="27"/>
        <v>0</v>
      </c>
      <c r="I337" s="17">
        <f>SUM($F$3:H337)</f>
        <v>2.5499999999999998</v>
      </c>
      <c r="J337" s="18">
        <f t="shared" si="28"/>
        <v>3.5175000000000001</v>
      </c>
      <c r="K337" s="19">
        <f t="shared" si="29"/>
        <v>1.5674999999999999</v>
      </c>
      <c r="L337" s="5"/>
      <c r="M337" s="5"/>
    </row>
    <row r="338" spans="5:13" ht="14.5">
      <c r="E338" s="16">
        <v>3.36</v>
      </c>
      <c r="F338" s="16">
        <f t="shared" si="25"/>
        <v>0</v>
      </c>
      <c r="G338" s="16">
        <f t="shared" si="26"/>
        <v>0</v>
      </c>
      <c r="H338" s="16">
        <f t="shared" si="27"/>
        <v>0</v>
      </c>
      <c r="I338" s="17">
        <f>SUM($F$3:H338)</f>
        <v>2.5499999999999998</v>
      </c>
      <c r="J338" s="18">
        <f t="shared" si="28"/>
        <v>3.528</v>
      </c>
      <c r="K338" s="19">
        <f t="shared" si="29"/>
        <v>1.5780000000000003</v>
      </c>
      <c r="L338" s="5"/>
      <c r="M338" s="5"/>
    </row>
    <row r="339" spans="5:13" ht="14.5">
      <c r="E339" s="16">
        <v>3.37</v>
      </c>
      <c r="F339" s="16">
        <f t="shared" si="25"/>
        <v>0</v>
      </c>
      <c r="G339" s="16">
        <f t="shared" si="26"/>
        <v>0</v>
      </c>
      <c r="H339" s="16">
        <f t="shared" si="27"/>
        <v>0</v>
      </c>
      <c r="I339" s="17">
        <f>SUM($F$3:H339)</f>
        <v>2.5499999999999998</v>
      </c>
      <c r="J339" s="18">
        <f t="shared" si="28"/>
        <v>3.5385000000000004</v>
      </c>
      <c r="K339" s="19">
        <f t="shared" si="29"/>
        <v>1.5885000000000007</v>
      </c>
      <c r="L339" s="5"/>
      <c r="M339" s="5"/>
    </row>
    <row r="340" spans="5:13" ht="14.5">
      <c r="E340" s="16">
        <v>3.38</v>
      </c>
      <c r="F340" s="16">
        <f t="shared" si="25"/>
        <v>0</v>
      </c>
      <c r="G340" s="16">
        <f t="shared" si="26"/>
        <v>0</v>
      </c>
      <c r="H340" s="16">
        <f t="shared" si="27"/>
        <v>0</v>
      </c>
      <c r="I340" s="17">
        <f>SUM($F$3:H340)</f>
        <v>2.5499999999999998</v>
      </c>
      <c r="J340" s="18">
        <f t="shared" si="28"/>
        <v>3.5489999999999999</v>
      </c>
      <c r="K340" s="19">
        <f t="shared" si="29"/>
        <v>1.5990000000000002</v>
      </c>
      <c r="L340" s="5"/>
      <c r="M340" s="5"/>
    </row>
    <row r="341" spans="5:13" ht="14.5">
      <c r="E341" s="16">
        <v>3.39</v>
      </c>
      <c r="F341" s="16">
        <f t="shared" si="25"/>
        <v>0</v>
      </c>
      <c r="G341" s="16">
        <f t="shared" si="26"/>
        <v>0</v>
      </c>
      <c r="H341" s="16">
        <f t="shared" si="27"/>
        <v>0</v>
      </c>
      <c r="I341" s="17">
        <f>SUM($F$3:H341)</f>
        <v>2.5499999999999998</v>
      </c>
      <c r="J341" s="18">
        <f t="shared" si="28"/>
        <v>3.5595000000000003</v>
      </c>
      <c r="K341" s="19">
        <f t="shared" si="29"/>
        <v>1.6095000000000006</v>
      </c>
      <c r="L341" s="5"/>
      <c r="M341" s="5"/>
    </row>
    <row r="342" spans="5:13" ht="14.5">
      <c r="E342" s="16">
        <v>3.4</v>
      </c>
      <c r="F342" s="16">
        <f t="shared" si="25"/>
        <v>0</v>
      </c>
      <c r="G342" s="16">
        <f t="shared" si="26"/>
        <v>0</v>
      </c>
      <c r="H342" s="16">
        <f t="shared" si="27"/>
        <v>0</v>
      </c>
      <c r="I342" s="17">
        <f>SUM($F$3:H342)</f>
        <v>2.5499999999999998</v>
      </c>
      <c r="J342" s="18">
        <f t="shared" si="28"/>
        <v>3.57</v>
      </c>
      <c r="K342" s="19">
        <f t="shared" si="29"/>
        <v>1.62</v>
      </c>
      <c r="L342" s="5"/>
      <c r="M342" s="5"/>
    </row>
    <row r="343" spans="5:13" ht="14.5">
      <c r="E343" s="16">
        <v>3.41</v>
      </c>
      <c r="F343" s="16">
        <f t="shared" si="25"/>
        <v>0</v>
      </c>
      <c r="G343" s="16">
        <f t="shared" si="26"/>
        <v>0</v>
      </c>
      <c r="H343" s="16">
        <f t="shared" si="27"/>
        <v>0</v>
      </c>
      <c r="I343" s="17">
        <f>SUM($F$3:H343)</f>
        <v>2.5499999999999998</v>
      </c>
      <c r="J343" s="18">
        <f t="shared" si="28"/>
        <v>3.5805000000000002</v>
      </c>
      <c r="K343" s="19">
        <f t="shared" si="29"/>
        <v>1.6305000000000005</v>
      </c>
      <c r="L343" s="5"/>
      <c r="M343" s="5"/>
    </row>
    <row r="344" spans="5:13" ht="14.5">
      <c r="E344" s="16">
        <v>3.42</v>
      </c>
      <c r="F344" s="16">
        <f t="shared" si="25"/>
        <v>0</v>
      </c>
      <c r="G344" s="16">
        <f t="shared" si="26"/>
        <v>0</v>
      </c>
      <c r="H344" s="16">
        <f t="shared" si="27"/>
        <v>0</v>
      </c>
      <c r="I344" s="17">
        <f>SUM($F$3:H344)</f>
        <v>2.5499999999999998</v>
      </c>
      <c r="J344" s="18">
        <f t="shared" si="28"/>
        <v>3.5910000000000002</v>
      </c>
      <c r="K344" s="19">
        <f t="shared" si="29"/>
        <v>1.641</v>
      </c>
      <c r="L344" s="5"/>
      <c r="M344" s="5"/>
    </row>
    <row r="345" spans="5:13" ht="14.5">
      <c r="E345" s="16">
        <v>3.43</v>
      </c>
      <c r="F345" s="16">
        <f t="shared" si="25"/>
        <v>0</v>
      </c>
      <c r="G345" s="16">
        <f t="shared" si="26"/>
        <v>0</v>
      </c>
      <c r="H345" s="16">
        <f t="shared" si="27"/>
        <v>0</v>
      </c>
      <c r="I345" s="17">
        <f>SUM($F$3:H345)</f>
        <v>2.5499999999999998</v>
      </c>
      <c r="J345" s="18">
        <f t="shared" si="28"/>
        <v>3.6015000000000001</v>
      </c>
      <c r="K345" s="19">
        <f t="shared" si="29"/>
        <v>1.6515000000000004</v>
      </c>
      <c r="L345" s="5"/>
      <c r="M345" s="5"/>
    </row>
    <row r="346" spans="5:13" ht="14.5">
      <c r="E346" s="16">
        <v>3.44</v>
      </c>
      <c r="F346" s="16">
        <f t="shared" si="25"/>
        <v>0</v>
      </c>
      <c r="G346" s="16">
        <f t="shared" si="26"/>
        <v>0</v>
      </c>
      <c r="H346" s="16">
        <f t="shared" si="27"/>
        <v>0</v>
      </c>
      <c r="I346" s="17">
        <f>SUM($F$3:H346)</f>
        <v>2.5499999999999998</v>
      </c>
      <c r="J346" s="18">
        <f t="shared" si="28"/>
        <v>3.6120000000000001</v>
      </c>
      <c r="K346" s="19">
        <f t="shared" si="29"/>
        <v>1.6619999999999999</v>
      </c>
      <c r="L346" s="5"/>
      <c r="M346" s="5"/>
    </row>
    <row r="347" spans="5:13" ht="14.5">
      <c r="E347" s="16">
        <v>3.45</v>
      </c>
      <c r="F347" s="16">
        <f t="shared" si="25"/>
        <v>0</v>
      </c>
      <c r="G347" s="16">
        <f t="shared" si="26"/>
        <v>0</v>
      </c>
      <c r="H347" s="16">
        <f t="shared" si="27"/>
        <v>0</v>
      </c>
      <c r="I347" s="17">
        <f>SUM($F$3:H347)</f>
        <v>2.5499999999999998</v>
      </c>
      <c r="J347" s="18">
        <f t="shared" si="28"/>
        <v>3.6225000000000005</v>
      </c>
      <c r="K347" s="19">
        <f t="shared" si="29"/>
        <v>1.6725000000000003</v>
      </c>
      <c r="L347" s="5"/>
      <c r="M347" s="5"/>
    </row>
    <row r="348" spans="5:13" ht="14.5">
      <c r="E348" s="16">
        <v>3.46</v>
      </c>
      <c r="F348" s="16">
        <f t="shared" si="25"/>
        <v>0</v>
      </c>
      <c r="G348" s="16">
        <f t="shared" si="26"/>
        <v>0</v>
      </c>
      <c r="H348" s="16">
        <f t="shared" si="27"/>
        <v>0</v>
      </c>
      <c r="I348" s="17">
        <f>SUM($F$3:H348)</f>
        <v>2.5499999999999998</v>
      </c>
      <c r="J348" s="18">
        <f t="shared" si="28"/>
        <v>3.633</v>
      </c>
      <c r="K348" s="19">
        <f t="shared" si="29"/>
        <v>1.6829999999999998</v>
      </c>
      <c r="L348" s="5"/>
      <c r="M348" s="5"/>
    </row>
    <row r="349" spans="5:13" ht="14.5">
      <c r="E349" s="16">
        <v>3.47</v>
      </c>
      <c r="F349" s="16">
        <f t="shared" si="25"/>
        <v>0</v>
      </c>
      <c r="G349" s="16">
        <f t="shared" si="26"/>
        <v>0</v>
      </c>
      <c r="H349" s="16">
        <f t="shared" si="27"/>
        <v>0</v>
      </c>
      <c r="I349" s="17">
        <f>SUM($F$3:H349)</f>
        <v>2.5499999999999998</v>
      </c>
      <c r="J349" s="18">
        <f t="shared" si="28"/>
        <v>3.6435000000000004</v>
      </c>
      <c r="K349" s="19">
        <f t="shared" si="29"/>
        <v>1.6935000000000002</v>
      </c>
      <c r="L349" s="5"/>
      <c r="M349" s="5"/>
    </row>
    <row r="350" spans="5:13" ht="14.5">
      <c r="E350" s="16">
        <v>3.48</v>
      </c>
      <c r="F350" s="16">
        <f t="shared" si="25"/>
        <v>0</v>
      </c>
      <c r="G350" s="16">
        <f t="shared" si="26"/>
        <v>0</v>
      </c>
      <c r="H350" s="16">
        <f t="shared" si="27"/>
        <v>0</v>
      </c>
      <c r="I350" s="17">
        <f>SUM($F$3:H350)</f>
        <v>2.5499999999999998</v>
      </c>
      <c r="J350" s="18">
        <f t="shared" si="28"/>
        <v>3.6539999999999999</v>
      </c>
      <c r="K350" s="19">
        <f t="shared" si="29"/>
        <v>1.7039999999999997</v>
      </c>
      <c r="L350" s="5"/>
      <c r="M350" s="5"/>
    </row>
    <row r="351" spans="5:13" ht="14.5">
      <c r="E351" s="16">
        <v>3.49</v>
      </c>
      <c r="F351" s="16">
        <f t="shared" si="25"/>
        <v>0</v>
      </c>
      <c r="G351" s="16">
        <f t="shared" si="26"/>
        <v>0</v>
      </c>
      <c r="H351" s="16">
        <f t="shared" si="27"/>
        <v>0</v>
      </c>
      <c r="I351" s="17">
        <f>SUM($F$3:H351)</f>
        <v>2.5499999999999998</v>
      </c>
      <c r="J351" s="18">
        <f t="shared" si="28"/>
        <v>3.6645000000000003</v>
      </c>
      <c r="K351" s="19">
        <f t="shared" si="29"/>
        <v>1.7145000000000001</v>
      </c>
      <c r="L351" s="5"/>
      <c r="M351" s="5"/>
    </row>
    <row r="352" spans="5:13" ht="14.5">
      <c r="E352" s="16">
        <v>3.5</v>
      </c>
      <c r="F352" s="16">
        <f t="shared" si="25"/>
        <v>0</v>
      </c>
      <c r="G352" s="16">
        <f t="shared" si="26"/>
        <v>0</v>
      </c>
      <c r="H352" s="16">
        <f t="shared" si="27"/>
        <v>0</v>
      </c>
      <c r="I352" s="17">
        <f>SUM($F$3:H352)</f>
        <v>2.5499999999999998</v>
      </c>
      <c r="J352" s="18">
        <f t="shared" si="28"/>
        <v>3.6750000000000003</v>
      </c>
      <c r="K352" s="19">
        <f t="shared" si="29"/>
        <v>1.7250000000000005</v>
      </c>
      <c r="L352" s="5"/>
      <c r="M352" s="5"/>
    </row>
    <row r="353" spans="5:13" ht="14.5">
      <c r="E353" s="16">
        <v>3.51</v>
      </c>
      <c r="F353" s="16">
        <f t="shared" si="25"/>
        <v>0</v>
      </c>
      <c r="G353" s="16">
        <f t="shared" si="26"/>
        <v>0</v>
      </c>
      <c r="H353" s="16">
        <f t="shared" si="27"/>
        <v>0</v>
      </c>
      <c r="I353" s="17">
        <f>SUM($F$3:H353)</f>
        <v>2.5499999999999998</v>
      </c>
      <c r="J353" s="18">
        <f t="shared" si="28"/>
        <v>3.6854999999999998</v>
      </c>
      <c r="K353" s="19">
        <f t="shared" si="29"/>
        <v>1.7355</v>
      </c>
      <c r="L353" s="5"/>
      <c r="M353" s="5"/>
    </row>
    <row r="354" spans="5:13" ht="14.5">
      <c r="E354" s="16">
        <v>3.52</v>
      </c>
      <c r="F354" s="16">
        <f t="shared" si="25"/>
        <v>0</v>
      </c>
      <c r="G354" s="16">
        <f t="shared" si="26"/>
        <v>0</v>
      </c>
      <c r="H354" s="16">
        <f t="shared" si="27"/>
        <v>0</v>
      </c>
      <c r="I354" s="17">
        <f>SUM($F$3:H354)</f>
        <v>2.5499999999999998</v>
      </c>
      <c r="J354" s="18">
        <f t="shared" si="28"/>
        <v>3.6960000000000002</v>
      </c>
      <c r="K354" s="19">
        <f t="shared" si="29"/>
        <v>1.7460000000000004</v>
      </c>
      <c r="L354" s="5"/>
      <c r="M354" s="5"/>
    </row>
    <row r="355" spans="5:13" ht="14.5">
      <c r="E355" s="16">
        <v>3.53</v>
      </c>
      <c r="F355" s="16">
        <f t="shared" si="25"/>
        <v>0</v>
      </c>
      <c r="G355" s="16">
        <f t="shared" si="26"/>
        <v>0</v>
      </c>
      <c r="H355" s="16">
        <f t="shared" si="27"/>
        <v>0</v>
      </c>
      <c r="I355" s="17">
        <f>SUM($F$3:H355)</f>
        <v>2.5499999999999998</v>
      </c>
      <c r="J355" s="18">
        <f t="shared" si="28"/>
        <v>3.7065000000000001</v>
      </c>
      <c r="K355" s="19">
        <f t="shared" si="29"/>
        <v>1.7565</v>
      </c>
      <c r="L355" s="5"/>
      <c r="M355" s="5"/>
    </row>
    <row r="356" spans="5:13" ht="14.5">
      <c r="E356" s="16">
        <v>3.54</v>
      </c>
      <c r="F356" s="16">
        <f t="shared" si="25"/>
        <v>0</v>
      </c>
      <c r="G356" s="16">
        <f t="shared" si="26"/>
        <v>0</v>
      </c>
      <c r="H356" s="16">
        <f t="shared" si="27"/>
        <v>0</v>
      </c>
      <c r="I356" s="17">
        <f>SUM($F$3:H356)</f>
        <v>2.5499999999999998</v>
      </c>
      <c r="J356" s="18">
        <f t="shared" si="28"/>
        <v>3.7170000000000001</v>
      </c>
      <c r="K356" s="19">
        <f t="shared" si="29"/>
        <v>1.7670000000000003</v>
      </c>
      <c r="L356" s="5"/>
      <c r="M356" s="5"/>
    </row>
    <row r="357" spans="5:13" ht="14.5">
      <c r="E357" s="16">
        <v>3.55</v>
      </c>
      <c r="F357" s="16">
        <f t="shared" si="25"/>
        <v>0</v>
      </c>
      <c r="G357" s="16">
        <f t="shared" si="26"/>
        <v>0</v>
      </c>
      <c r="H357" s="16">
        <f t="shared" si="27"/>
        <v>0</v>
      </c>
      <c r="I357" s="17">
        <f>SUM($F$3:H357)</f>
        <v>2.5499999999999998</v>
      </c>
      <c r="J357" s="18">
        <f t="shared" si="28"/>
        <v>3.7275</v>
      </c>
      <c r="K357" s="19">
        <f t="shared" si="29"/>
        <v>1.7774999999999999</v>
      </c>
      <c r="L357" s="5"/>
      <c r="M357" s="5"/>
    </row>
    <row r="358" spans="5:13" ht="14.5">
      <c r="E358" s="16">
        <v>3.56</v>
      </c>
      <c r="F358" s="16">
        <f t="shared" si="25"/>
        <v>0</v>
      </c>
      <c r="G358" s="16">
        <f t="shared" si="26"/>
        <v>0</v>
      </c>
      <c r="H358" s="16">
        <f t="shared" si="27"/>
        <v>0</v>
      </c>
      <c r="I358" s="17">
        <f>SUM($F$3:H358)</f>
        <v>2.5499999999999998</v>
      </c>
      <c r="J358" s="18">
        <f t="shared" si="28"/>
        <v>3.7380000000000004</v>
      </c>
      <c r="K358" s="19">
        <f t="shared" si="29"/>
        <v>1.7880000000000003</v>
      </c>
      <c r="L358" s="5"/>
      <c r="M358" s="5"/>
    </row>
    <row r="359" spans="5:13" ht="14.5">
      <c r="E359" s="16">
        <v>3.57</v>
      </c>
      <c r="F359" s="16">
        <f t="shared" si="25"/>
        <v>0</v>
      </c>
      <c r="G359" s="16">
        <f t="shared" si="26"/>
        <v>0</v>
      </c>
      <c r="H359" s="16">
        <f t="shared" si="27"/>
        <v>0</v>
      </c>
      <c r="I359" s="17">
        <f>SUM($F$3:H359)</f>
        <v>2.5499999999999998</v>
      </c>
      <c r="J359" s="18">
        <f t="shared" si="28"/>
        <v>3.7484999999999999</v>
      </c>
      <c r="K359" s="19">
        <f t="shared" si="29"/>
        <v>1.7984999999999998</v>
      </c>
      <c r="L359" s="5"/>
      <c r="M359" s="5"/>
    </row>
    <row r="360" spans="5:13" ht="14.5">
      <c r="E360" s="16">
        <v>3.58</v>
      </c>
      <c r="F360" s="16">
        <f t="shared" si="25"/>
        <v>0</v>
      </c>
      <c r="G360" s="16">
        <f t="shared" si="26"/>
        <v>0</v>
      </c>
      <c r="H360" s="16">
        <f t="shared" si="27"/>
        <v>0</v>
      </c>
      <c r="I360" s="17">
        <f>SUM($F$3:H360)</f>
        <v>2.5499999999999998</v>
      </c>
      <c r="J360" s="18">
        <f t="shared" si="28"/>
        <v>3.7590000000000003</v>
      </c>
      <c r="K360" s="19">
        <f t="shared" si="29"/>
        <v>1.8090000000000002</v>
      </c>
      <c r="L360" s="5"/>
      <c r="M360" s="5"/>
    </row>
    <row r="361" spans="5:13" ht="14.5">
      <c r="E361" s="16">
        <v>3.59</v>
      </c>
      <c r="F361" s="16">
        <f t="shared" si="25"/>
        <v>0</v>
      </c>
      <c r="G361" s="16">
        <f t="shared" si="26"/>
        <v>0</v>
      </c>
      <c r="H361" s="16">
        <f t="shared" si="27"/>
        <v>0</v>
      </c>
      <c r="I361" s="17">
        <f>SUM($F$3:H361)</f>
        <v>2.5499999999999998</v>
      </c>
      <c r="J361" s="18">
        <f t="shared" si="28"/>
        <v>3.7694999999999999</v>
      </c>
      <c r="K361" s="19">
        <f t="shared" si="29"/>
        <v>1.8194999999999997</v>
      </c>
      <c r="L361" s="5"/>
      <c r="M361" s="5"/>
    </row>
    <row r="362" spans="5:13" ht="14.5">
      <c r="E362" s="16">
        <v>3.6</v>
      </c>
      <c r="F362" s="16">
        <f t="shared" si="25"/>
        <v>0</v>
      </c>
      <c r="G362" s="16">
        <f t="shared" si="26"/>
        <v>0</v>
      </c>
      <c r="H362" s="16">
        <f t="shared" si="27"/>
        <v>0</v>
      </c>
      <c r="I362" s="17">
        <f>SUM($F$3:H362)</f>
        <v>2.5499999999999998</v>
      </c>
      <c r="J362" s="18">
        <f t="shared" si="28"/>
        <v>3.7800000000000002</v>
      </c>
      <c r="K362" s="19">
        <f t="shared" si="29"/>
        <v>1.83</v>
      </c>
      <c r="L362" s="5"/>
      <c r="M362" s="5"/>
    </row>
    <row r="363" spans="5:13" ht="14.5">
      <c r="E363" s="16">
        <v>3.61</v>
      </c>
      <c r="F363" s="16">
        <f t="shared" si="25"/>
        <v>0</v>
      </c>
      <c r="G363" s="16">
        <f t="shared" si="26"/>
        <v>0</v>
      </c>
      <c r="H363" s="16">
        <f t="shared" si="27"/>
        <v>0</v>
      </c>
      <c r="I363" s="17">
        <f>SUM($F$3:H363)</f>
        <v>2.5499999999999998</v>
      </c>
      <c r="J363" s="18">
        <f t="shared" si="28"/>
        <v>3.7905000000000002</v>
      </c>
      <c r="K363" s="19">
        <f t="shared" si="29"/>
        <v>1.8405000000000005</v>
      </c>
      <c r="L363" s="5"/>
      <c r="M363" s="5"/>
    </row>
    <row r="364" spans="5:13" ht="14.5">
      <c r="E364" s="16">
        <v>3.62</v>
      </c>
      <c r="F364" s="16">
        <f t="shared" si="25"/>
        <v>0</v>
      </c>
      <c r="G364" s="16">
        <f t="shared" si="26"/>
        <v>0</v>
      </c>
      <c r="H364" s="16">
        <f t="shared" si="27"/>
        <v>0</v>
      </c>
      <c r="I364" s="17">
        <f>SUM($F$3:H364)</f>
        <v>2.5499999999999998</v>
      </c>
      <c r="J364" s="18">
        <f t="shared" si="28"/>
        <v>3.8010000000000002</v>
      </c>
      <c r="K364" s="19">
        <f t="shared" si="29"/>
        <v>1.851</v>
      </c>
      <c r="L364" s="5"/>
      <c r="M364" s="5"/>
    </row>
    <row r="365" spans="5:13" ht="14.5">
      <c r="E365" s="16">
        <v>3.63</v>
      </c>
      <c r="F365" s="16">
        <f t="shared" si="25"/>
        <v>0</v>
      </c>
      <c r="G365" s="16">
        <f t="shared" si="26"/>
        <v>0</v>
      </c>
      <c r="H365" s="16">
        <f t="shared" si="27"/>
        <v>0</v>
      </c>
      <c r="I365" s="17">
        <f>SUM($F$3:H365)</f>
        <v>2.5499999999999998</v>
      </c>
      <c r="J365" s="18">
        <f t="shared" si="28"/>
        <v>3.8115000000000001</v>
      </c>
      <c r="K365" s="19">
        <f t="shared" si="29"/>
        <v>1.8615000000000004</v>
      </c>
      <c r="L365" s="5"/>
      <c r="M365" s="5"/>
    </row>
    <row r="366" spans="5:13" ht="14.5">
      <c r="E366" s="16">
        <v>3.64</v>
      </c>
      <c r="F366" s="16">
        <f t="shared" si="25"/>
        <v>0</v>
      </c>
      <c r="G366" s="16">
        <f t="shared" si="26"/>
        <v>0</v>
      </c>
      <c r="H366" s="16">
        <f t="shared" si="27"/>
        <v>0</v>
      </c>
      <c r="I366" s="17">
        <f>SUM($F$3:H366)</f>
        <v>2.5499999999999998</v>
      </c>
      <c r="J366" s="18">
        <f t="shared" si="28"/>
        <v>3.8220000000000005</v>
      </c>
      <c r="K366" s="19">
        <f t="shared" si="29"/>
        <v>1.8720000000000008</v>
      </c>
      <c r="L366" s="5"/>
      <c r="M366" s="5"/>
    </row>
    <row r="367" spans="5:13" ht="14.5">
      <c r="E367" s="16">
        <v>3.65</v>
      </c>
      <c r="F367" s="16">
        <f t="shared" si="25"/>
        <v>0</v>
      </c>
      <c r="G367" s="16">
        <f t="shared" si="26"/>
        <v>0</v>
      </c>
      <c r="H367" s="16">
        <f t="shared" si="27"/>
        <v>0</v>
      </c>
      <c r="I367" s="17">
        <f>SUM($F$3:H367)</f>
        <v>2.5499999999999998</v>
      </c>
      <c r="J367" s="18">
        <f t="shared" si="28"/>
        <v>3.8325</v>
      </c>
      <c r="K367" s="19">
        <f t="shared" si="29"/>
        <v>1.8825000000000003</v>
      </c>
      <c r="L367" s="5"/>
      <c r="M367" s="5"/>
    </row>
    <row r="368" spans="5:13" ht="14.5">
      <c r="E368" s="16">
        <v>3.66</v>
      </c>
      <c r="F368" s="16">
        <f t="shared" si="25"/>
        <v>0</v>
      </c>
      <c r="G368" s="16">
        <f t="shared" si="26"/>
        <v>0</v>
      </c>
      <c r="H368" s="16">
        <f t="shared" si="27"/>
        <v>0</v>
      </c>
      <c r="I368" s="17">
        <f>SUM($F$3:H368)</f>
        <v>2.5499999999999998</v>
      </c>
      <c r="J368" s="18">
        <f t="shared" si="28"/>
        <v>3.8430000000000004</v>
      </c>
      <c r="K368" s="19">
        <f t="shared" si="29"/>
        <v>1.8930000000000007</v>
      </c>
      <c r="L368" s="5"/>
      <c r="M368" s="5"/>
    </row>
    <row r="369" spans="5:13" ht="14.5">
      <c r="E369" s="16">
        <v>3.67</v>
      </c>
      <c r="F369" s="16">
        <f t="shared" si="25"/>
        <v>0</v>
      </c>
      <c r="G369" s="16">
        <f t="shared" si="26"/>
        <v>0</v>
      </c>
      <c r="H369" s="16">
        <f t="shared" si="27"/>
        <v>0</v>
      </c>
      <c r="I369" s="17">
        <f>SUM($F$3:H369)</f>
        <v>2.5499999999999998</v>
      </c>
      <c r="J369" s="18">
        <f t="shared" si="28"/>
        <v>3.8534999999999999</v>
      </c>
      <c r="K369" s="19">
        <f t="shared" si="29"/>
        <v>1.9035000000000002</v>
      </c>
      <c r="L369" s="5"/>
      <c r="M369" s="5"/>
    </row>
    <row r="370" spans="5:13" ht="14.5">
      <c r="E370" s="16">
        <v>3.68</v>
      </c>
      <c r="F370" s="16">
        <f t="shared" si="25"/>
        <v>0</v>
      </c>
      <c r="G370" s="16">
        <f t="shared" si="26"/>
        <v>0</v>
      </c>
      <c r="H370" s="16">
        <f t="shared" si="27"/>
        <v>0</v>
      </c>
      <c r="I370" s="17">
        <f>SUM($F$3:H370)</f>
        <v>2.5499999999999998</v>
      </c>
      <c r="J370" s="18">
        <f t="shared" si="28"/>
        <v>3.8640000000000003</v>
      </c>
      <c r="K370" s="19">
        <f t="shared" si="29"/>
        <v>1.9140000000000006</v>
      </c>
      <c r="L370" s="5"/>
      <c r="M370" s="5"/>
    </row>
    <row r="371" spans="5:13" ht="14.5">
      <c r="E371" s="16">
        <v>3.69</v>
      </c>
      <c r="F371" s="16">
        <f t="shared" si="25"/>
        <v>0</v>
      </c>
      <c r="G371" s="16">
        <f t="shared" si="26"/>
        <v>0</v>
      </c>
      <c r="H371" s="16">
        <f t="shared" si="27"/>
        <v>0</v>
      </c>
      <c r="I371" s="17">
        <f>SUM($F$3:H371)</f>
        <v>2.5499999999999998</v>
      </c>
      <c r="J371" s="18">
        <f t="shared" si="28"/>
        <v>3.8745000000000003</v>
      </c>
      <c r="K371" s="19">
        <f t="shared" si="29"/>
        <v>1.9245000000000001</v>
      </c>
      <c r="L371" s="5"/>
      <c r="M371" s="5"/>
    </row>
    <row r="372" spans="5:13" ht="14.5">
      <c r="E372" s="16">
        <v>3.7</v>
      </c>
      <c r="F372" s="16">
        <f t="shared" si="25"/>
        <v>0</v>
      </c>
      <c r="G372" s="16">
        <f t="shared" si="26"/>
        <v>0</v>
      </c>
      <c r="H372" s="16">
        <f t="shared" si="27"/>
        <v>0</v>
      </c>
      <c r="I372" s="17">
        <f>SUM($F$3:H372)</f>
        <v>2.5499999999999998</v>
      </c>
      <c r="J372" s="18">
        <f t="shared" si="28"/>
        <v>3.8850000000000002</v>
      </c>
      <c r="K372" s="19">
        <f t="shared" si="29"/>
        <v>1.9350000000000005</v>
      </c>
      <c r="L372" s="5"/>
      <c r="M372" s="5"/>
    </row>
    <row r="373" spans="5:13" ht="14.5">
      <c r="E373" s="16">
        <v>3.71</v>
      </c>
      <c r="F373" s="16">
        <f t="shared" si="25"/>
        <v>0</v>
      </c>
      <c r="G373" s="16">
        <f t="shared" si="26"/>
        <v>0</v>
      </c>
      <c r="H373" s="16">
        <f t="shared" si="27"/>
        <v>0</v>
      </c>
      <c r="I373" s="17">
        <f>SUM($F$3:H373)</f>
        <v>2.5499999999999998</v>
      </c>
      <c r="J373" s="18">
        <f t="shared" si="28"/>
        <v>3.8955000000000002</v>
      </c>
      <c r="K373" s="19">
        <f t="shared" si="29"/>
        <v>1.9455</v>
      </c>
      <c r="L373" s="5"/>
      <c r="M373" s="5"/>
    </row>
    <row r="374" spans="5:13" ht="14.5">
      <c r="E374" s="16">
        <v>3.72</v>
      </c>
      <c r="F374" s="16">
        <f t="shared" si="25"/>
        <v>0</v>
      </c>
      <c r="G374" s="16">
        <f t="shared" si="26"/>
        <v>0</v>
      </c>
      <c r="H374" s="16">
        <f t="shared" si="27"/>
        <v>0</v>
      </c>
      <c r="I374" s="17">
        <f>SUM($F$3:H374)</f>
        <v>2.5499999999999998</v>
      </c>
      <c r="J374" s="18">
        <f t="shared" si="28"/>
        <v>3.9060000000000006</v>
      </c>
      <c r="K374" s="19">
        <f t="shared" si="29"/>
        <v>1.9560000000000004</v>
      </c>
      <c r="L374" s="5"/>
      <c r="M374" s="5"/>
    </row>
    <row r="375" spans="5:13" ht="14.5">
      <c r="E375" s="16">
        <v>3.73</v>
      </c>
      <c r="F375" s="16">
        <f t="shared" si="25"/>
        <v>0</v>
      </c>
      <c r="G375" s="16">
        <f t="shared" si="26"/>
        <v>0</v>
      </c>
      <c r="H375" s="16">
        <f t="shared" si="27"/>
        <v>0</v>
      </c>
      <c r="I375" s="17">
        <f>SUM($F$3:H375)</f>
        <v>2.5499999999999998</v>
      </c>
      <c r="J375" s="18">
        <f t="shared" si="28"/>
        <v>3.9165000000000001</v>
      </c>
      <c r="K375" s="19">
        <f t="shared" si="29"/>
        <v>1.9664999999999999</v>
      </c>
      <c r="L375" s="5"/>
      <c r="M375" s="5"/>
    </row>
    <row r="376" spans="5:13" ht="14.5">
      <c r="E376" s="16">
        <v>3.74</v>
      </c>
      <c r="F376" s="16">
        <f t="shared" si="25"/>
        <v>0</v>
      </c>
      <c r="G376" s="16">
        <f t="shared" si="26"/>
        <v>0</v>
      </c>
      <c r="H376" s="16">
        <f t="shared" si="27"/>
        <v>0</v>
      </c>
      <c r="I376" s="17">
        <f>SUM($F$3:H376)</f>
        <v>2.5499999999999998</v>
      </c>
      <c r="J376" s="18">
        <f t="shared" si="28"/>
        <v>3.9270000000000005</v>
      </c>
      <c r="K376" s="19">
        <f t="shared" si="29"/>
        <v>1.9770000000000003</v>
      </c>
      <c r="L376" s="5"/>
      <c r="M376" s="5"/>
    </row>
    <row r="377" spans="5:13" ht="14.5">
      <c r="E377" s="16">
        <v>3.75</v>
      </c>
      <c r="F377" s="16">
        <f t="shared" si="25"/>
        <v>0</v>
      </c>
      <c r="G377" s="16">
        <f t="shared" si="26"/>
        <v>0</v>
      </c>
      <c r="H377" s="16">
        <f t="shared" si="27"/>
        <v>0</v>
      </c>
      <c r="I377" s="17">
        <f>SUM($F$3:H377)</f>
        <v>2.5499999999999998</v>
      </c>
      <c r="J377" s="18">
        <f t="shared" si="28"/>
        <v>3.9375</v>
      </c>
      <c r="K377" s="19">
        <f t="shared" si="29"/>
        <v>1.9874999999999998</v>
      </c>
      <c r="L377" s="5"/>
      <c r="M377" s="5"/>
    </row>
    <row r="378" spans="5:13" ht="14.5">
      <c r="E378" s="16">
        <v>3.76</v>
      </c>
      <c r="F378" s="16">
        <f t="shared" si="25"/>
        <v>0</v>
      </c>
      <c r="G378" s="16">
        <f t="shared" si="26"/>
        <v>0</v>
      </c>
      <c r="H378" s="16">
        <f t="shared" si="27"/>
        <v>0</v>
      </c>
      <c r="I378" s="17">
        <f>SUM($F$3:H378)</f>
        <v>2.5499999999999998</v>
      </c>
      <c r="J378" s="18">
        <f t="shared" si="28"/>
        <v>3.948</v>
      </c>
      <c r="K378" s="19">
        <f t="shared" si="29"/>
        <v>1.9980000000000002</v>
      </c>
      <c r="L378" s="5"/>
      <c r="M378" s="5"/>
    </row>
    <row r="379" spans="5:13" ht="14.5">
      <c r="E379" s="16">
        <v>3.77</v>
      </c>
      <c r="F379" s="16">
        <f t="shared" si="25"/>
        <v>0</v>
      </c>
      <c r="G379" s="16">
        <f t="shared" si="26"/>
        <v>0</v>
      </c>
      <c r="H379" s="16">
        <f t="shared" si="27"/>
        <v>0</v>
      </c>
      <c r="I379" s="17">
        <f>SUM($F$3:H379)</f>
        <v>2.5499999999999998</v>
      </c>
      <c r="J379" s="18">
        <f t="shared" si="28"/>
        <v>3.9585000000000004</v>
      </c>
      <c r="K379" s="19">
        <f t="shared" si="29"/>
        <v>2.0085000000000006</v>
      </c>
      <c r="L379" s="5"/>
      <c r="M379" s="5"/>
    </row>
    <row r="380" spans="5:13" ht="14.5">
      <c r="E380" s="16">
        <v>3.78</v>
      </c>
      <c r="F380" s="16">
        <f t="shared" si="25"/>
        <v>0</v>
      </c>
      <c r="G380" s="16">
        <f t="shared" si="26"/>
        <v>0</v>
      </c>
      <c r="H380" s="16">
        <f t="shared" si="27"/>
        <v>0</v>
      </c>
      <c r="I380" s="17">
        <f>SUM($F$3:H380)</f>
        <v>2.5499999999999998</v>
      </c>
      <c r="J380" s="18">
        <f t="shared" si="28"/>
        <v>3.9689999999999999</v>
      </c>
      <c r="K380" s="19">
        <f t="shared" si="29"/>
        <v>2.0190000000000001</v>
      </c>
      <c r="L380" s="5"/>
      <c r="M380" s="5"/>
    </row>
    <row r="381" spans="5:13" ht="14.5">
      <c r="E381" s="16">
        <v>3.79</v>
      </c>
      <c r="F381" s="16">
        <f t="shared" si="25"/>
        <v>0</v>
      </c>
      <c r="G381" s="16">
        <f t="shared" si="26"/>
        <v>0</v>
      </c>
      <c r="H381" s="16">
        <f t="shared" si="27"/>
        <v>0</v>
      </c>
      <c r="I381" s="17">
        <f>SUM($F$3:H381)</f>
        <v>2.5499999999999998</v>
      </c>
      <c r="J381" s="18">
        <f t="shared" si="28"/>
        <v>3.9795000000000003</v>
      </c>
      <c r="K381" s="19">
        <f t="shared" si="29"/>
        <v>2.0295000000000005</v>
      </c>
      <c r="L381" s="5"/>
      <c r="M381" s="5"/>
    </row>
    <row r="382" spans="5:13" ht="14.5">
      <c r="E382" s="16">
        <v>3.8</v>
      </c>
      <c r="F382" s="16">
        <f t="shared" si="25"/>
        <v>0</v>
      </c>
      <c r="G382" s="16">
        <f t="shared" si="26"/>
        <v>0</v>
      </c>
      <c r="H382" s="16">
        <f t="shared" si="27"/>
        <v>0</v>
      </c>
      <c r="I382" s="17">
        <f>SUM($F$3:H382)</f>
        <v>2.5499999999999998</v>
      </c>
      <c r="J382" s="18">
        <f t="shared" si="28"/>
        <v>3.9899999999999998</v>
      </c>
      <c r="K382" s="19">
        <f t="shared" si="29"/>
        <v>2.04</v>
      </c>
      <c r="L382" s="5"/>
      <c r="M382" s="5"/>
    </row>
    <row r="383" spans="5:13" ht="14.5">
      <c r="E383" s="16">
        <v>3.81</v>
      </c>
      <c r="F383" s="16">
        <f t="shared" si="25"/>
        <v>0</v>
      </c>
      <c r="G383" s="16">
        <f t="shared" si="26"/>
        <v>0</v>
      </c>
      <c r="H383" s="16">
        <f t="shared" si="27"/>
        <v>0</v>
      </c>
      <c r="I383" s="17">
        <f>SUM($F$3:H383)</f>
        <v>2.5499999999999998</v>
      </c>
      <c r="J383" s="18">
        <f t="shared" si="28"/>
        <v>4.0005000000000006</v>
      </c>
      <c r="K383" s="19">
        <f t="shared" si="29"/>
        <v>2.0505000000000004</v>
      </c>
      <c r="L383" s="5"/>
      <c r="M383" s="5"/>
    </row>
    <row r="384" spans="5:13" ht="14.5">
      <c r="E384" s="16">
        <v>3.82</v>
      </c>
      <c r="F384" s="16">
        <f t="shared" si="25"/>
        <v>0</v>
      </c>
      <c r="G384" s="16">
        <f t="shared" si="26"/>
        <v>0</v>
      </c>
      <c r="H384" s="16">
        <f t="shared" si="27"/>
        <v>0</v>
      </c>
      <c r="I384" s="17">
        <f>SUM($F$3:H384)</f>
        <v>2.5499999999999998</v>
      </c>
      <c r="J384" s="18">
        <f t="shared" si="28"/>
        <v>4.0110000000000001</v>
      </c>
      <c r="K384" s="19">
        <f t="shared" si="29"/>
        <v>2.0609999999999999</v>
      </c>
      <c r="L384" s="5"/>
      <c r="M384" s="5"/>
    </row>
    <row r="385" spans="5:13" ht="14.5">
      <c r="E385" s="16">
        <v>3.83</v>
      </c>
      <c r="F385" s="16">
        <f t="shared" si="25"/>
        <v>0</v>
      </c>
      <c r="G385" s="16">
        <f t="shared" si="26"/>
        <v>0</v>
      </c>
      <c r="H385" s="16">
        <f t="shared" si="27"/>
        <v>0</v>
      </c>
      <c r="I385" s="17">
        <f>SUM($F$3:H385)</f>
        <v>2.5499999999999998</v>
      </c>
      <c r="J385" s="18">
        <f t="shared" si="28"/>
        <v>4.0215000000000005</v>
      </c>
      <c r="K385" s="19">
        <f t="shared" si="29"/>
        <v>2.0715000000000003</v>
      </c>
      <c r="L385" s="5"/>
      <c r="M385" s="5"/>
    </row>
    <row r="386" spans="5:13" ht="14.5">
      <c r="E386" s="16">
        <v>3.84</v>
      </c>
      <c r="F386" s="16">
        <f t="shared" si="25"/>
        <v>0</v>
      </c>
      <c r="G386" s="16">
        <f t="shared" si="26"/>
        <v>0</v>
      </c>
      <c r="H386" s="16">
        <f t="shared" si="27"/>
        <v>0</v>
      </c>
      <c r="I386" s="17">
        <f>SUM($F$3:H386)</f>
        <v>2.5499999999999998</v>
      </c>
      <c r="J386" s="18">
        <f t="shared" si="28"/>
        <v>4.032</v>
      </c>
      <c r="K386" s="19">
        <f t="shared" si="29"/>
        <v>2.0819999999999999</v>
      </c>
      <c r="L386" s="5"/>
      <c r="M386" s="5"/>
    </row>
    <row r="387" spans="5:13" ht="14.5">
      <c r="E387" s="16">
        <v>3.85</v>
      </c>
      <c r="F387" s="16">
        <f t="shared" ref="F387:F402" si="30">IF(E387=$C$7,$C$4,0)</f>
        <v>0</v>
      </c>
      <c r="G387" s="16">
        <f t="shared" ref="G387:G402" si="31">IF(E387=($C$7+$C$8),$C$5,0)</f>
        <v>0</v>
      </c>
      <c r="H387" s="16">
        <f t="shared" ref="H387:H402" si="32">IF(E387=SUM($C$7:$C$9),$C$6,0)</f>
        <v>0</v>
      </c>
      <c r="I387" s="17">
        <f>SUM($F$3:H387)</f>
        <v>2.5499999999999998</v>
      </c>
      <c r="J387" s="18">
        <f t="shared" ref="J387:J402" si="33">E387*$C$2</f>
        <v>4.0425000000000004</v>
      </c>
      <c r="K387" s="19">
        <f t="shared" ref="K387:K402" si="34">$C$3+J387-I387</f>
        <v>2.0925000000000002</v>
      </c>
      <c r="L387" s="5"/>
      <c r="M387" s="5"/>
    </row>
    <row r="388" spans="5:13" ht="14.5">
      <c r="E388" s="16">
        <v>3.86</v>
      </c>
      <c r="F388" s="16">
        <f t="shared" si="30"/>
        <v>0</v>
      </c>
      <c r="G388" s="16">
        <f t="shared" si="31"/>
        <v>0</v>
      </c>
      <c r="H388" s="16">
        <f t="shared" si="32"/>
        <v>0</v>
      </c>
      <c r="I388" s="17">
        <f>SUM($F$3:H388)</f>
        <v>2.5499999999999998</v>
      </c>
      <c r="J388" s="18">
        <f t="shared" si="33"/>
        <v>4.0529999999999999</v>
      </c>
      <c r="K388" s="19">
        <f t="shared" si="34"/>
        <v>2.1029999999999998</v>
      </c>
      <c r="L388" s="5"/>
      <c r="M388" s="5"/>
    </row>
    <row r="389" spans="5:13" ht="14.5">
      <c r="E389" s="16">
        <v>3.87</v>
      </c>
      <c r="F389" s="16">
        <f t="shared" si="30"/>
        <v>0</v>
      </c>
      <c r="G389" s="16">
        <f t="shared" si="31"/>
        <v>0</v>
      </c>
      <c r="H389" s="16">
        <f t="shared" si="32"/>
        <v>0</v>
      </c>
      <c r="I389" s="17">
        <f>SUM($F$3:H389)</f>
        <v>2.5499999999999998</v>
      </c>
      <c r="J389" s="18">
        <f t="shared" si="33"/>
        <v>4.0635000000000003</v>
      </c>
      <c r="K389" s="19">
        <f t="shared" si="34"/>
        <v>2.1135000000000002</v>
      </c>
      <c r="L389" s="5"/>
      <c r="M389" s="5"/>
    </row>
    <row r="390" spans="5:13" ht="14.5">
      <c r="E390" s="16">
        <v>3.88</v>
      </c>
      <c r="F390" s="16">
        <f t="shared" si="30"/>
        <v>0</v>
      </c>
      <c r="G390" s="16">
        <f t="shared" si="31"/>
        <v>0</v>
      </c>
      <c r="H390" s="16">
        <f t="shared" si="32"/>
        <v>0</v>
      </c>
      <c r="I390" s="17">
        <f>SUM($F$3:H390)</f>
        <v>2.5499999999999998</v>
      </c>
      <c r="J390" s="18">
        <f t="shared" si="33"/>
        <v>4.0739999999999998</v>
      </c>
      <c r="K390" s="19">
        <f t="shared" si="34"/>
        <v>2.1239999999999997</v>
      </c>
      <c r="L390" s="5"/>
      <c r="M390" s="5"/>
    </row>
    <row r="391" spans="5:13" ht="14.5">
      <c r="E391" s="16">
        <v>3.89</v>
      </c>
      <c r="F391" s="16">
        <f t="shared" si="30"/>
        <v>0</v>
      </c>
      <c r="G391" s="16">
        <f t="shared" si="31"/>
        <v>0</v>
      </c>
      <c r="H391" s="16">
        <f t="shared" si="32"/>
        <v>0</v>
      </c>
      <c r="I391" s="17">
        <f>SUM($F$3:H391)</f>
        <v>2.5499999999999998</v>
      </c>
      <c r="J391" s="18">
        <f t="shared" si="33"/>
        <v>4.0845000000000002</v>
      </c>
      <c r="K391" s="19">
        <f t="shared" si="34"/>
        <v>2.1345000000000001</v>
      </c>
      <c r="L391" s="5"/>
      <c r="M391" s="5"/>
    </row>
    <row r="392" spans="5:13" ht="14.5">
      <c r="E392" s="16">
        <v>3.9</v>
      </c>
      <c r="F392" s="16">
        <f t="shared" si="30"/>
        <v>0</v>
      </c>
      <c r="G392" s="16">
        <f t="shared" si="31"/>
        <v>0</v>
      </c>
      <c r="H392" s="16">
        <f t="shared" si="32"/>
        <v>0</v>
      </c>
      <c r="I392" s="17">
        <f>SUM($F$3:H392)</f>
        <v>2.5499999999999998</v>
      </c>
      <c r="J392" s="18">
        <f t="shared" si="33"/>
        <v>4.0949999999999998</v>
      </c>
      <c r="K392" s="19">
        <f t="shared" si="34"/>
        <v>2.1449999999999996</v>
      </c>
      <c r="L392" s="5"/>
      <c r="M392" s="5"/>
    </row>
    <row r="393" spans="5:13" ht="14.5">
      <c r="E393" s="16">
        <v>3.91</v>
      </c>
      <c r="F393" s="16">
        <f t="shared" si="30"/>
        <v>0</v>
      </c>
      <c r="G393" s="16">
        <f t="shared" si="31"/>
        <v>0</v>
      </c>
      <c r="H393" s="16">
        <f t="shared" si="32"/>
        <v>0</v>
      </c>
      <c r="I393" s="17">
        <f>SUM($F$3:H393)</f>
        <v>2.5499999999999998</v>
      </c>
      <c r="J393" s="18">
        <f t="shared" si="33"/>
        <v>4.1055000000000001</v>
      </c>
      <c r="K393" s="19">
        <f t="shared" si="34"/>
        <v>2.1555</v>
      </c>
      <c r="L393" s="5"/>
      <c r="M393" s="5"/>
    </row>
    <row r="394" spans="5:13" ht="14.5">
      <c r="E394" s="16">
        <v>3.92</v>
      </c>
      <c r="F394" s="16">
        <f t="shared" si="30"/>
        <v>0</v>
      </c>
      <c r="G394" s="16">
        <f t="shared" si="31"/>
        <v>0</v>
      </c>
      <c r="H394" s="16">
        <f t="shared" si="32"/>
        <v>0</v>
      </c>
      <c r="I394" s="17">
        <f>SUM($F$3:H394)</f>
        <v>2.5499999999999998</v>
      </c>
      <c r="J394" s="18">
        <f t="shared" si="33"/>
        <v>4.1159999999999997</v>
      </c>
      <c r="K394" s="19">
        <f t="shared" si="34"/>
        <v>2.1659999999999995</v>
      </c>
      <c r="L394" s="5"/>
      <c r="M394" s="5"/>
    </row>
    <row r="395" spans="5:13" ht="14.5">
      <c r="E395" s="16">
        <v>3.93</v>
      </c>
      <c r="F395" s="16">
        <f t="shared" si="30"/>
        <v>0</v>
      </c>
      <c r="G395" s="16">
        <f t="shared" si="31"/>
        <v>0</v>
      </c>
      <c r="H395" s="16">
        <f t="shared" si="32"/>
        <v>0</v>
      </c>
      <c r="I395" s="17">
        <f>SUM($F$3:H395)</f>
        <v>2.5499999999999998</v>
      </c>
      <c r="J395" s="18">
        <f t="shared" si="33"/>
        <v>4.1265000000000001</v>
      </c>
      <c r="K395" s="19">
        <f t="shared" si="34"/>
        <v>2.1764999999999999</v>
      </c>
      <c r="L395" s="5"/>
      <c r="M395" s="5"/>
    </row>
    <row r="396" spans="5:13" ht="14.5">
      <c r="E396" s="16">
        <v>3.94</v>
      </c>
      <c r="F396" s="16">
        <f t="shared" si="30"/>
        <v>0</v>
      </c>
      <c r="G396" s="16">
        <f t="shared" si="31"/>
        <v>0</v>
      </c>
      <c r="H396" s="16">
        <f t="shared" si="32"/>
        <v>0</v>
      </c>
      <c r="I396" s="17">
        <f>SUM($F$3:H396)</f>
        <v>2.5499999999999998</v>
      </c>
      <c r="J396" s="18">
        <f t="shared" si="33"/>
        <v>4.1370000000000005</v>
      </c>
      <c r="K396" s="19">
        <f t="shared" si="34"/>
        <v>2.1870000000000003</v>
      </c>
      <c r="L396" s="5"/>
      <c r="M396" s="5"/>
    </row>
    <row r="397" spans="5:13" ht="14.5">
      <c r="E397" s="16">
        <v>3.95</v>
      </c>
      <c r="F397" s="16">
        <f t="shared" si="30"/>
        <v>0</v>
      </c>
      <c r="G397" s="16">
        <f t="shared" si="31"/>
        <v>0</v>
      </c>
      <c r="H397" s="16">
        <f t="shared" si="32"/>
        <v>0</v>
      </c>
      <c r="I397" s="17">
        <f>SUM($F$3:H397)</f>
        <v>2.5499999999999998</v>
      </c>
      <c r="J397" s="18">
        <f t="shared" si="33"/>
        <v>4.1475</v>
      </c>
      <c r="K397" s="19">
        <f t="shared" si="34"/>
        <v>2.1974999999999998</v>
      </c>
      <c r="L397" s="5"/>
      <c r="M397" s="5"/>
    </row>
    <row r="398" spans="5:13" ht="14.5">
      <c r="E398" s="16">
        <v>3.96</v>
      </c>
      <c r="F398" s="16">
        <f t="shared" si="30"/>
        <v>0</v>
      </c>
      <c r="G398" s="16">
        <f t="shared" si="31"/>
        <v>0</v>
      </c>
      <c r="H398" s="16">
        <f t="shared" si="32"/>
        <v>0</v>
      </c>
      <c r="I398" s="17">
        <f>SUM($F$3:H398)</f>
        <v>2.5499999999999998</v>
      </c>
      <c r="J398" s="18">
        <f t="shared" si="33"/>
        <v>4.1580000000000004</v>
      </c>
      <c r="K398" s="19">
        <f t="shared" si="34"/>
        <v>2.2080000000000002</v>
      </c>
      <c r="L398" s="5"/>
      <c r="M398" s="5"/>
    </row>
    <row r="399" spans="5:13" ht="14.5">
      <c r="E399" s="16">
        <v>3.97</v>
      </c>
      <c r="F399" s="16">
        <f t="shared" si="30"/>
        <v>0</v>
      </c>
      <c r="G399" s="16">
        <f t="shared" si="31"/>
        <v>0</v>
      </c>
      <c r="H399" s="16">
        <f t="shared" si="32"/>
        <v>0</v>
      </c>
      <c r="I399" s="17">
        <f>SUM($F$3:H399)</f>
        <v>2.5499999999999998</v>
      </c>
      <c r="J399" s="18">
        <f t="shared" si="33"/>
        <v>4.1685000000000008</v>
      </c>
      <c r="K399" s="19">
        <f t="shared" si="34"/>
        <v>2.2185000000000006</v>
      </c>
      <c r="L399" s="5"/>
      <c r="M399" s="5"/>
    </row>
    <row r="400" spans="5:13" ht="14.5">
      <c r="E400" s="16">
        <v>3.98</v>
      </c>
      <c r="F400" s="16">
        <f t="shared" si="30"/>
        <v>0</v>
      </c>
      <c r="G400" s="16">
        <f t="shared" si="31"/>
        <v>0</v>
      </c>
      <c r="H400" s="16">
        <f t="shared" si="32"/>
        <v>0</v>
      </c>
      <c r="I400" s="17">
        <f>SUM($F$3:H400)</f>
        <v>2.5499999999999998</v>
      </c>
      <c r="J400" s="18">
        <f t="shared" si="33"/>
        <v>4.1790000000000003</v>
      </c>
      <c r="K400" s="19">
        <f t="shared" si="34"/>
        <v>2.2290000000000001</v>
      </c>
      <c r="L400" s="5"/>
      <c r="M400" s="5"/>
    </row>
    <row r="401" spans="5:13" ht="14.5">
      <c r="E401" s="16">
        <v>3.99</v>
      </c>
      <c r="F401" s="16">
        <f t="shared" si="30"/>
        <v>0</v>
      </c>
      <c r="G401" s="16">
        <f t="shared" si="31"/>
        <v>0</v>
      </c>
      <c r="H401" s="16">
        <f t="shared" si="32"/>
        <v>0</v>
      </c>
      <c r="I401" s="17">
        <f>SUM($F$3:H401)</f>
        <v>2.5499999999999998</v>
      </c>
      <c r="J401" s="18">
        <f t="shared" si="33"/>
        <v>4.1895000000000007</v>
      </c>
      <c r="K401" s="19">
        <f t="shared" si="34"/>
        <v>2.2395000000000005</v>
      </c>
      <c r="L401" s="5"/>
      <c r="M401" s="5"/>
    </row>
    <row r="402" spans="5:13" ht="14.5">
      <c r="E402" s="16">
        <v>4</v>
      </c>
      <c r="F402" s="16">
        <f t="shared" si="30"/>
        <v>0</v>
      </c>
      <c r="G402" s="16">
        <f t="shared" si="31"/>
        <v>0</v>
      </c>
      <c r="H402" s="16">
        <f t="shared" si="32"/>
        <v>0</v>
      </c>
      <c r="I402" s="17">
        <f>SUM($F$3:H402)</f>
        <v>2.5499999999999998</v>
      </c>
      <c r="J402" s="18">
        <f t="shared" si="33"/>
        <v>4.2</v>
      </c>
      <c r="K402" s="19">
        <f t="shared" si="34"/>
        <v>2.25</v>
      </c>
      <c r="L402" s="5"/>
      <c r="M402" s="5"/>
    </row>
    <row r="503" spans="5:13" ht="14.5">
      <c r="E503" s="5"/>
      <c r="F503" s="5"/>
      <c r="G503" s="5"/>
      <c r="H503" s="5"/>
      <c r="I503" s="5"/>
      <c r="J503" s="5"/>
      <c r="K503" s="5"/>
      <c r="L503" s="5"/>
      <c r="M503" s="5"/>
    </row>
    <row r="504" spans="5:13" ht="14.5">
      <c r="L504" s="5"/>
      <c r="M504" s="5"/>
    </row>
    <row r="505" spans="5:13" ht="14.5">
      <c r="L505" s="5"/>
      <c r="M505" s="5"/>
    </row>
    <row r="506" spans="5:13" ht="14.5">
      <c r="L506" s="5"/>
      <c r="M506" s="5"/>
    </row>
    <row r="507" spans="5:13" ht="14.5">
      <c r="L507" s="5"/>
      <c r="M507" s="5"/>
    </row>
    <row r="508" spans="5:13" ht="14.5">
      <c r="L508" s="5"/>
      <c r="M508" s="5"/>
    </row>
    <row r="509" spans="5:13" ht="14.5">
      <c r="L509" s="5"/>
      <c r="M509" s="5"/>
    </row>
    <row r="510" spans="5:13" ht="14.5">
      <c r="L510" s="5"/>
      <c r="M510" s="5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AE6A-115F-4C26-A56B-1A44E9DA8E1C}">
  <dimension ref="B2:G27"/>
  <sheetViews>
    <sheetView workbookViewId="0"/>
  </sheetViews>
  <sheetFormatPr defaultRowHeight="14"/>
  <cols>
    <col min="6" max="6" width="24.25" bestFit="1" customWidth="1"/>
  </cols>
  <sheetData>
    <row r="2" spans="2:7">
      <c r="F2" s="28"/>
    </row>
    <row r="3" spans="2:7">
      <c r="B3" t="s">
        <v>41</v>
      </c>
      <c r="C3">
        <v>0.5</v>
      </c>
    </row>
    <row r="5" spans="2:7">
      <c r="F5" s="28"/>
      <c r="G5" s="28"/>
    </row>
    <row r="6" spans="2:7">
      <c r="B6" s="20" t="s">
        <v>47</v>
      </c>
      <c r="C6" s="20" t="s">
        <v>48</v>
      </c>
    </row>
    <row r="7" spans="2:7">
      <c r="B7" s="21">
        <v>0</v>
      </c>
      <c r="C7" s="29">
        <f>1/(1+B7)*EXP(-B7*$C$3/(1+B7))</f>
        <v>1</v>
      </c>
    </row>
    <row r="8" spans="2:7">
      <c r="B8" s="21">
        <v>0.05</v>
      </c>
      <c r="C8" s="29">
        <f t="shared" ref="C8:C27" si="0">1/(1+B8)*EXP(-B8*$C$3/(1+B8))</f>
        <v>0.92997303490689831</v>
      </c>
    </row>
    <row r="9" spans="2:7">
      <c r="B9" s="21">
        <v>0.1</v>
      </c>
      <c r="C9" s="29">
        <f t="shared" si="0"/>
        <v>0.86869366933480374</v>
      </c>
    </row>
    <row r="10" spans="2:7">
      <c r="B10" s="21">
        <v>0.15</v>
      </c>
      <c r="C10" s="29">
        <f t="shared" si="0"/>
        <v>0.81466415234791256</v>
      </c>
    </row>
    <row r="11" spans="2:7">
      <c r="B11" s="21">
        <v>0.2</v>
      </c>
      <c r="C11" s="29">
        <f t="shared" si="0"/>
        <v>0.76670367885776947</v>
      </c>
    </row>
    <row r="12" spans="2:7">
      <c r="B12" s="21">
        <v>0.25</v>
      </c>
      <c r="C12" s="29">
        <f t="shared" si="0"/>
        <v>0.72386993442876768</v>
      </c>
    </row>
    <row r="13" spans="2:7">
      <c r="B13" s="21">
        <v>0.3</v>
      </c>
      <c r="C13" s="29">
        <f t="shared" si="0"/>
        <v>0.68540259745812016</v>
      </c>
    </row>
    <row r="14" spans="2:7">
      <c r="B14" s="21">
        <v>0.35</v>
      </c>
      <c r="C14" s="29">
        <f t="shared" si="0"/>
        <v>0.65068200865480885</v>
      </c>
    </row>
    <row r="15" spans="2:7">
      <c r="B15" s="21">
        <v>0.4</v>
      </c>
      <c r="C15" s="29">
        <f t="shared" si="0"/>
        <v>0.61919849982155828</v>
      </c>
    </row>
    <row r="16" spans="2:7">
      <c r="B16" s="21">
        <v>0.45</v>
      </c>
      <c r="C16" s="29">
        <f t="shared" si="0"/>
        <v>0.59052933270536589</v>
      </c>
    </row>
    <row r="17" spans="2:3">
      <c r="B17" s="21">
        <v>0.5</v>
      </c>
      <c r="C17" s="29">
        <f t="shared" si="0"/>
        <v>0.56432114992707605</v>
      </c>
    </row>
    <row r="18" spans="2:3">
      <c r="B18" s="21">
        <v>0.55000000000000004</v>
      </c>
      <c r="C18" s="29">
        <f t="shared" si="0"/>
        <v>0.54027647172362891</v>
      </c>
    </row>
    <row r="19" spans="2:3">
      <c r="B19" s="21">
        <v>0.6</v>
      </c>
      <c r="C19" s="29">
        <f t="shared" si="0"/>
        <v>0.51814319886275029</v>
      </c>
    </row>
    <row r="20" spans="2:3">
      <c r="B20" s="21">
        <v>0.65</v>
      </c>
      <c r="C20" s="29">
        <f t="shared" si="0"/>
        <v>0.49770637469960388</v>
      </c>
    </row>
    <row r="21" spans="2:3">
      <c r="B21" s="21">
        <v>0.7</v>
      </c>
      <c r="C21" s="29">
        <f t="shared" si="0"/>
        <v>0.47878166293117791</v>
      </c>
    </row>
    <row r="22" spans="2:3">
      <c r="B22" s="21">
        <v>0.75</v>
      </c>
      <c r="C22" s="29">
        <f t="shared" si="0"/>
        <v>0.46121014114593673</v>
      </c>
    </row>
    <row r="23" spans="2:3">
      <c r="B23" s="21">
        <v>0.8</v>
      </c>
      <c r="C23" s="29">
        <f t="shared" si="0"/>
        <v>0.44485411273156006</v>
      </c>
    </row>
    <row r="24" spans="2:3">
      <c r="B24" s="21">
        <v>0.85</v>
      </c>
      <c r="C24" s="29">
        <f t="shared" si="0"/>
        <v>0.42959371369524002</v>
      </c>
    </row>
    <row r="25" spans="2:3">
      <c r="B25" s="21">
        <v>0.9</v>
      </c>
      <c r="C25" s="29">
        <f t="shared" si="0"/>
        <v>0.41532414496052161</v>
      </c>
    </row>
    <row r="26" spans="2:3">
      <c r="B26" s="21">
        <v>0.95</v>
      </c>
      <c r="C26" s="29">
        <f t="shared" si="0"/>
        <v>0.40195340052857498</v>
      </c>
    </row>
    <row r="27" spans="2:3">
      <c r="B27" s="21">
        <v>1</v>
      </c>
      <c r="C27" s="29">
        <f t="shared" si="0"/>
        <v>0.38940039153570244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4F616-DF4F-4104-BE9C-8892FE9C4F67}">
  <dimension ref="A2:W106"/>
  <sheetViews>
    <sheetView workbookViewId="0">
      <selection activeCell="J7" sqref="J7"/>
    </sheetView>
  </sheetViews>
  <sheetFormatPr defaultRowHeight="14"/>
  <sheetData>
    <row r="2" spans="1:23" ht="14.5">
      <c r="A2" s="30"/>
      <c r="B2" s="32"/>
      <c r="C2" s="30"/>
      <c r="D2" s="30"/>
      <c r="E2" s="30"/>
      <c r="F2" s="30"/>
      <c r="G2" s="30"/>
      <c r="H2" s="30"/>
      <c r="I2" s="30"/>
      <c r="J2" s="30"/>
      <c r="K2" s="30"/>
    </row>
    <row r="3" spans="1:23" ht="14.5">
      <c r="A3" s="30" t="s">
        <v>64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5" spans="1:23" ht="14.5">
      <c r="A5" s="30"/>
      <c r="B5" s="30" t="s">
        <v>57</v>
      </c>
      <c r="C5" s="30"/>
      <c r="D5" s="30"/>
      <c r="E5" s="30"/>
      <c r="F5" s="30"/>
      <c r="G5" s="30"/>
      <c r="H5" s="30"/>
      <c r="I5" s="30"/>
      <c r="J5" s="30"/>
      <c r="K5" s="30"/>
    </row>
    <row r="6" spans="1:23" ht="14.5">
      <c r="A6" s="30" t="s">
        <v>58</v>
      </c>
      <c r="B6" s="31">
        <v>1</v>
      </c>
      <c r="C6" s="31">
        <v>2</v>
      </c>
      <c r="D6" s="31">
        <v>3</v>
      </c>
      <c r="E6" s="31">
        <v>4</v>
      </c>
      <c r="F6" s="31">
        <v>5</v>
      </c>
      <c r="G6" s="31">
        <v>6</v>
      </c>
      <c r="H6" s="31">
        <v>7</v>
      </c>
      <c r="I6" s="31">
        <v>8</v>
      </c>
      <c r="J6" s="31">
        <v>9</v>
      </c>
      <c r="K6" s="31">
        <v>10</v>
      </c>
    </row>
    <row r="7" spans="1:23" ht="14.5">
      <c r="A7" s="30">
        <v>1</v>
      </c>
      <c r="B7" s="33">
        <v>4.9999999999999996E-2</v>
      </c>
      <c r="C7" s="33">
        <v>7.4999999999999997E-2</v>
      </c>
      <c r="D7" s="33">
        <v>4.9999999999999996E-2</v>
      </c>
      <c r="E7" s="33">
        <v>4.9999999999999996E-2</v>
      </c>
      <c r="F7" s="33">
        <v>4.9999999999999996E-2</v>
      </c>
      <c r="G7" s="33">
        <v>4.4999999999999998E-2</v>
      </c>
      <c r="H7" s="33">
        <v>6.9999999999999993E-2</v>
      </c>
      <c r="I7" s="33">
        <v>4.9999999999999996E-2</v>
      </c>
      <c r="J7" s="33">
        <v>4.9999999999999996E-2</v>
      </c>
      <c r="K7" s="33">
        <v>3.0000000000000002E-2</v>
      </c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</row>
    <row r="8" spans="1:23" ht="14.5">
      <c r="A8" s="30">
        <v>2</v>
      </c>
      <c r="B8" s="33">
        <v>2.5000000000000001E-2</v>
      </c>
      <c r="C8" s="33">
        <v>3.0000000000000002E-2</v>
      </c>
      <c r="D8" s="33">
        <v>4.9999999999999996E-2</v>
      </c>
      <c r="E8" s="33">
        <v>5.4999999999999993E-2</v>
      </c>
      <c r="F8" s="33">
        <v>0.08</v>
      </c>
      <c r="G8" s="33">
        <v>5.4999999999999993E-2</v>
      </c>
      <c r="H8" s="33">
        <v>0.04</v>
      </c>
      <c r="I8" s="33">
        <v>1.4999999999999999E-2</v>
      </c>
      <c r="J8" s="33">
        <v>1.4999999999999999E-2</v>
      </c>
      <c r="K8" s="33">
        <v>7.4999999999999997E-2</v>
      </c>
      <c r="L8" s="43"/>
    </row>
    <row r="9" spans="1:23" ht="14.5">
      <c r="A9" s="30">
        <v>3</v>
      </c>
      <c r="B9" s="33">
        <v>3.5000000000000003E-2</v>
      </c>
      <c r="C9" s="33">
        <v>6.9999999999999993E-2</v>
      </c>
      <c r="D9" s="33">
        <v>0.04</v>
      </c>
      <c r="E9" s="33">
        <v>3.5000000000000003E-2</v>
      </c>
      <c r="F9" s="33">
        <v>4.4999999999999998E-2</v>
      </c>
      <c r="G9" s="33">
        <v>7.4999999999999997E-2</v>
      </c>
      <c r="H9" s="33">
        <v>3.5000000000000003E-2</v>
      </c>
      <c r="I9" s="33">
        <v>4.4999999999999998E-2</v>
      </c>
      <c r="J9" s="33">
        <v>4.4999999999999998E-2</v>
      </c>
      <c r="K9" s="33">
        <v>4.4999999999999998E-2</v>
      </c>
      <c r="L9" s="43"/>
    </row>
    <row r="10" spans="1:23" ht="14.5">
      <c r="A10" s="30">
        <v>4</v>
      </c>
      <c r="B10" s="33">
        <v>5.0000000000000001E-3</v>
      </c>
      <c r="C10" s="33">
        <v>5.9999999999999991E-2</v>
      </c>
      <c r="D10" s="33">
        <v>0.04</v>
      </c>
      <c r="E10" s="33">
        <v>3.5000000000000003E-2</v>
      </c>
      <c r="F10" s="33">
        <v>6.4999999999999988E-2</v>
      </c>
      <c r="G10" s="33">
        <v>0.08</v>
      </c>
      <c r="H10" s="33">
        <v>4.4999999999999998E-2</v>
      </c>
      <c r="I10" s="33">
        <v>4.9999999999999996E-2</v>
      </c>
      <c r="J10" s="33">
        <v>6.9999999999999993E-2</v>
      </c>
      <c r="K10" s="33">
        <v>4.9999999999999996E-2</v>
      </c>
      <c r="L10" s="43"/>
    </row>
    <row r="11" spans="1:23" ht="14.5">
      <c r="A11" s="30">
        <v>5</v>
      </c>
      <c r="B11" s="33">
        <v>3.0000000000000002E-2</v>
      </c>
      <c r="C11" s="33">
        <v>6.9999999999999993E-2</v>
      </c>
      <c r="D11" s="33">
        <v>4.4999999999999998E-2</v>
      </c>
      <c r="E11" s="33">
        <v>0.02</v>
      </c>
      <c r="F11" s="33">
        <v>5.9999999999999991E-2</v>
      </c>
      <c r="G11" s="33">
        <v>4.9999999999999996E-2</v>
      </c>
      <c r="H11" s="33">
        <v>6.9999999999999993E-2</v>
      </c>
      <c r="I11" s="33">
        <v>6.4999999999999988E-2</v>
      </c>
      <c r="J11" s="33">
        <v>0.01</v>
      </c>
      <c r="K11" s="33">
        <v>5.4999999999999993E-2</v>
      </c>
      <c r="L11" s="43"/>
    </row>
    <row r="12" spans="1:23" ht="14.5">
      <c r="A12" s="30">
        <v>6</v>
      </c>
      <c r="B12" s="33">
        <v>6.9999999999999993E-2</v>
      </c>
      <c r="C12" s="33">
        <v>4.4999999999999998E-2</v>
      </c>
      <c r="D12" s="33">
        <v>5.9999999999999991E-2</v>
      </c>
      <c r="E12" s="33">
        <v>4.9999999999999996E-2</v>
      </c>
      <c r="F12" s="33">
        <v>0.04</v>
      </c>
      <c r="G12" s="33">
        <v>2.5000000000000001E-2</v>
      </c>
      <c r="H12" s="33">
        <v>0.01</v>
      </c>
      <c r="I12" s="33">
        <v>5.9999999999999991E-2</v>
      </c>
      <c r="J12" s="33">
        <v>0</v>
      </c>
      <c r="K12" s="33">
        <v>0.04</v>
      </c>
      <c r="L12" s="43"/>
    </row>
    <row r="13" spans="1:23" ht="14.5">
      <c r="A13" s="30">
        <v>7</v>
      </c>
      <c r="B13" s="33">
        <v>2.5000000000000001E-2</v>
      </c>
      <c r="C13" s="33">
        <v>3.0000000000000002E-2</v>
      </c>
      <c r="D13" s="33">
        <v>2.5000000000000001E-2</v>
      </c>
      <c r="E13" s="33">
        <v>0.04</v>
      </c>
      <c r="F13" s="33">
        <v>0.08</v>
      </c>
      <c r="G13" s="33">
        <v>5.4999999999999993E-2</v>
      </c>
      <c r="H13" s="33">
        <v>0.04</v>
      </c>
      <c r="I13" s="33">
        <v>0.08</v>
      </c>
      <c r="J13" s="33">
        <v>3.5000000000000003E-2</v>
      </c>
      <c r="K13" s="33">
        <v>6.9999999999999993E-2</v>
      </c>
      <c r="L13" s="43"/>
    </row>
    <row r="14" spans="1:23" ht="14.5">
      <c r="A14" s="30">
        <v>8</v>
      </c>
      <c r="B14" s="33">
        <v>2.5000000000000001E-2</v>
      </c>
      <c r="C14" s="33">
        <v>8.5000000000000006E-2</v>
      </c>
      <c r="D14" s="33">
        <v>9.5000000000000015E-2</v>
      </c>
      <c r="E14" s="33">
        <v>5.4999999999999993E-2</v>
      </c>
      <c r="F14" s="33">
        <v>5.4999999999999993E-2</v>
      </c>
      <c r="G14" s="33">
        <v>5.9999999999999991E-2</v>
      </c>
      <c r="H14" s="33">
        <v>3.5000000000000003E-2</v>
      </c>
      <c r="I14" s="33">
        <v>0.02</v>
      </c>
      <c r="J14" s="33">
        <v>5.4999999999999993E-2</v>
      </c>
      <c r="K14" s="33">
        <v>3.5000000000000003E-2</v>
      </c>
      <c r="L14" s="43"/>
    </row>
    <row r="15" spans="1:23" ht="14.5">
      <c r="A15" s="30">
        <v>9</v>
      </c>
      <c r="B15" s="33">
        <v>9.0000000000000011E-2</v>
      </c>
      <c r="C15" s="33">
        <v>0.12</v>
      </c>
      <c r="D15" s="33">
        <v>0.02</v>
      </c>
      <c r="E15" s="33">
        <v>-0.03</v>
      </c>
      <c r="F15" s="33">
        <v>0.02</v>
      </c>
      <c r="G15" s="33">
        <v>3.5000000000000003E-2</v>
      </c>
      <c r="H15" s="33">
        <v>0.08</v>
      </c>
      <c r="I15" s="33">
        <v>5.4999999999999993E-2</v>
      </c>
      <c r="J15" s="33">
        <v>5.4999999999999993E-2</v>
      </c>
      <c r="K15" s="33">
        <v>6.4999999999999988E-2</v>
      </c>
      <c r="L15" s="43"/>
    </row>
    <row r="16" spans="1:23" ht="14.5">
      <c r="A16" s="30">
        <v>10</v>
      </c>
      <c r="B16" s="33">
        <v>3.5000000000000003E-2</v>
      </c>
      <c r="C16" s="33">
        <v>9.5000000000000015E-2</v>
      </c>
      <c r="D16" s="33">
        <v>3.5000000000000003E-2</v>
      </c>
      <c r="E16" s="33">
        <v>5.4999999999999993E-2</v>
      </c>
      <c r="F16" s="33">
        <v>4.4999999999999998E-2</v>
      </c>
      <c r="G16" s="33">
        <v>5.4999999999999993E-2</v>
      </c>
      <c r="H16" s="33">
        <v>4.4999999999999998E-2</v>
      </c>
      <c r="I16" s="33">
        <v>1.4999999999999999E-2</v>
      </c>
      <c r="J16" s="33">
        <v>3.5000000000000003E-2</v>
      </c>
      <c r="K16" s="33">
        <v>3.5000000000000003E-2</v>
      </c>
      <c r="L16" s="43"/>
    </row>
    <row r="17" spans="1:12" ht="14.5">
      <c r="A17" s="30">
        <v>11</v>
      </c>
      <c r="B17" s="33">
        <v>0.02</v>
      </c>
      <c r="C17" s="33">
        <v>6.9999999999999993E-2</v>
      </c>
      <c r="D17" s="33">
        <v>3.5000000000000003E-2</v>
      </c>
      <c r="E17" s="33">
        <v>2.5000000000000001E-2</v>
      </c>
      <c r="F17" s="33">
        <v>8.5000000000000006E-2</v>
      </c>
      <c r="G17" s="33">
        <v>0.08</v>
      </c>
      <c r="H17" s="33">
        <v>0.02</v>
      </c>
      <c r="I17" s="33">
        <v>5.4999999999999993E-2</v>
      </c>
      <c r="J17" s="33">
        <v>6.4999999999999988E-2</v>
      </c>
      <c r="K17" s="33">
        <v>3.0000000000000002E-2</v>
      </c>
      <c r="L17" s="43"/>
    </row>
    <row r="18" spans="1:12" ht="14.5">
      <c r="A18" s="30">
        <v>12</v>
      </c>
      <c r="B18" s="33">
        <v>0.09</v>
      </c>
      <c r="C18" s="33">
        <v>4.9999999999999996E-2</v>
      </c>
      <c r="D18" s="33">
        <v>0.08</v>
      </c>
      <c r="E18" s="33">
        <v>0.04</v>
      </c>
      <c r="F18" s="33">
        <v>-0.03</v>
      </c>
      <c r="G18" s="33">
        <v>5.9999999999999991E-2</v>
      </c>
      <c r="H18" s="33">
        <v>2.5000000000000001E-2</v>
      </c>
      <c r="I18" s="33">
        <v>0.04</v>
      </c>
      <c r="J18" s="33">
        <v>8.5000000000000006E-2</v>
      </c>
      <c r="K18" s="33">
        <v>6.4999999999999988E-2</v>
      </c>
      <c r="L18" s="43"/>
    </row>
    <row r="19" spans="1:12" ht="14.5">
      <c r="A19" s="30">
        <v>13</v>
      </c>
      <c r="B19" s="33">
        <v>0.08</v>
      </c>
      <c r="C19" s="33">
        <v>4.4999999999999998E-2</v>
      </c>
      <c r="D19" s="33">
        <v>3.5000000000000003E-2</v>
      </c>
      <c r="E19" s="33">
        <v>6.4999999999999988E-2</v>
      </c>
      <c r="F19" s="33">
        <v>6.4999999999999988E-2</v>
      </c>
      <c r="G19" s="33">
        <v>6.9999999999999993E-2</v>
      </c>
      <c r="H19" s="33">
        <v>4.4999999999999998E-2</v>
      </c>
      <c r="I19" s="33">
        <v>0.04</v>
      </c>
      <c r="J19" s="33">
        <v>9.5000000000000001E-2</v>
      </c>
      <c r="K19" s="33">
        <v>3.5000000000000003E-2</v>
      </c>
      <c r="L19" s="43"/>
    </row>
    <row r="20" spans="1:12" ht="14.5">
      <c r="A20" s="30">
        <v>14</v>
      </c>
      <c r="B20" s="33">
        <v>6.9999999999999993E-2</v>
      </c>
      <c r="C20" s="33">
        <v>4.9999999999999996E-2</v>
      </c>
      <c r="D20" s="33">
        <v>4.9999999999999996E-2</v>
      </c>
      <c r="E20" s="33">
        <v>4.4999999999999998E-2</v>
      </c>
      <c r="F20" s="33">
        <v>5.9999999999999991E-2</v>
      </c>
      <c r="G20" s="33">
        <v>3.5000000000000003E-2</v>
      </c>
      <c r="H20" s="33">
        <v>6.4999999999999988E-2</v>
      </c>
      <c r="I20" s="33">
        <v>0.04</v>
      </c>
      <c r="J20" s="33">
        <v>9.0000000000000011E-2</v>
      </c>
      <c r="K20" s="33">
        <v>9.0000000000000011E-2</v>
      </c>
      <c r="L20" s="43"/>
    </row>
    <row r="21" spans="1:12" ht="14.5">
      <c r="A21" s="30">
        <v>15</v>
      </c>
      <c r="B21" s="33">
        <v>4.4999999999999998E-2</v>
      </c>
      <c r="C21" s="33">
        <v>0.05</v>
      </c>
      <c r="D21" s="33">
        <v>3.0000000000000002E-2</v>
      </c>
      <c r="E21" s="33">
        <v>0</v>
      </c>
      <c r="F21" s="33">
        <v>0.02</v>
      </c>
      <c r="G21" s="33">
        <v>0.04</v>
      </c>
      <c r="H21" s="33">
        <v>4.9999999999999996E-2</v>
      </c>
      <c r="I21" s="33">
        <v>5.4999999999999993E-2</v>
      </c>
      <c r="J21" s="33">
        <v>5.9999999999999991E-2</v>
      </c>
      <c r="K21" s="33">
        <v>2.5000000000000001E-2</v>
      </c>
      <c r="L21" s="43"/>
    </row>
    <row r="22" spans="1:12" ht="14.5">
      <c r="A22" s="30">
        <v>16</v>
      </c>
      <c r="B22" s="33">
        <v>3.5000000000000003E-2</v>
      </c>
      <c r="C22" s="33">
        <v>3.5000000000000003E-2</v>
      </c>
      <c r="D22" s="33">
        <v>2.5000000000000001E-2</v>
      </c>
      <c r="E22" s="33">
        <v>5.9999999999999991E-2</v>
      </c>
      <c r="F22" s="33">
        <v>4.9999999999999996E-2</v>
      </c>
      <c r="G22" s="33">
        <v>2.5000000000000001E-2</v>
      </c>
      <c r="H22" s="33">
        <v>4.9999999999999996E-2</v>
      </c>
      <c r="I22" s="33">
        <v>0.04</v>
      </c>
      <c r="J22" s="33">
        <v>3.5000000000000003E-2</v>
      </c>
      <c r="K22" s="33">
        <v>5.4999999999999993E-2</v>
      </c>
      <c r="L22" s="43"/>
    </row>
    <row r="23" spans="1:12" ht="14.5">
      <c r="A23" s="30">
        <v>17</v>
      </c>
      <c r="B23" s="33">
        <v>4.9999999999999996E-2</v>
      </c>
      <c r="C23" s="33">
        <v>2.5000000000000001E-2</v>
      </c>
      <c r="D23" s="33">
        <v>3.0000000000000002E-2</v>
      </c>
      <c r="E23" s="33">
        <v>4.9999999999999996E-2</v>
      </c>
      <c r="F23" s="33">
        <v>6.9999999999999993E-2</v>
      </c>
      <c r="G23" s="33">
        <v>0.01</v>
      </c>
      <c r="H23" s="33">
        <v>0.04</v>
      </c>
      <c r="I23" s="33">
        <v>3.5000000000000003E-2</v>
      </c>
      <c r="J23" s="33">
        <v>0.08</v>
      </c>
      <c r="K23" s="33">
        <v>3.0000000000000002E-2</v>
      </c>
      <c r="L23" s="43"/>
    </row>
    <row r="24" spans="1:12" ht="14.5">
      <c r="A24" s="30">
        <v>18</v>
      </c>
      <c r="B24" s="33">
        <v>2.5000000000000001E-2</v>
      </c>
      <c r="C24" s="33">
        <v>0.08</v>
      </c>
      <c r="D24" s="33">
        <v>0.02</v>
      </c>
      <c r="E24" s="33">
        <v>6.4999999999999988E-2</v>
      </c>
      <c r="F24" s="33">
        <v>4.4999999999999998E-2</v>
      </c>
      <c r="G24" s="33">
        <v>5.4999999999999993E-2</v>
      </c>
      <c r="H24" s="33">
        <v>1.4999999999999999E-2</v>
      </c>
      <c r="I24" s="33">
        <v>0.04</v>
      </c>
      <c r="J24" s="33">
        <v>5.9999999999999991E-2</v>
      </c>
      <c r="K24" s="33">
        <v>0.04</v>
      </c>
      <c r="L24" s="43"/>
    </row>
    <row r="25" spans="1:12" ht="14.5">
      <c r="A25" s="30">
        <v>19</v>
      </c>
      <c r="B25" s="33">
        <v>8.5000000000000006E-2</v>
      </c>
      <c r="C25" s="33">
        <v>9.0000000000000011E-2</v>
      </c>
      <c r="D25" s="33">
        <v>0.04</v>
      </c>
      <c r="E25" s="33">
        <v>0.04</v>
      </c>
      <c r="F25" s="33">
        <v>-5.5E-2</v>
      </c>
      <c r="G25" s="33">
        <v>5.9999999999999991E-2</v>
      </c>
      <c r="H25" s="33">
        <v>-0.04</v>
      </c>
      <c r="I25" s="33">
        <v>4.4999999999999998E-2</v>
      </c>
      <c r="J25" s="33">
        <v>7.4999999999999997E-2</v>
      </c>
      <c r="K25" s="33">
        <v>5.9999999999999991E-2</v>
      </c>
      <c r="L25" s="43"/>
    </row>
    <row r="26" spans="1:12" ht="14.5">
      <c r="A26" s="30">
        <v>20</v>
      </c>
      <c r="B26" s="33">
        <v>0.02</v>
      </c>
      <c r="C26" s="33">
        <v>4.4999999999999998E-2</v>
      </c>
      <c r="D26" s="33">
        <v>4.4999999999999998E-2</v>
      </c>
      <c r="E26" s="33">
        <v>6.9999999999999993E-2</v>
      </c>
      <c r="F26" s="33">
        <v>5.0000000000000001E-3</v>
      </c>
      <c r="G26" s="33">
        <v>4.4999999999999998E-2</v>
      </c>
      <c r="H26" s="33">
        <v>5.4999999999999993E-2</v>
      </c>
      <c r="I26" s="33">
        <v>8.5000000000000006E-2</v>
      </c>
      <c r="J26" s="33">
        <v>6.4999999999999988E-2</v>
      </c>
      <c r="K26" s="33">
        <v>0.02</v>
      </c>
      <c r="L26" s="43"/>
    </row>
    <row r="27" spans="1:12" ht="14.5">
      <c r="A27" s="30">
        <v>21</v>
      </c>
      <c r="B27" s="33">
        <v>6.9999999999999993E-2</v>
      </c>
      <c r="C27" s="33">
        <v>-5.0000000000000001E-3</v>
      </c>
      <c r="D27" s="33">
        <v>4.4999999999999998E-2</v>
      </c>
      <c r="E27" s="33">
        <v>0.08</v>
      </c>
      <c r="F27" s="33">
        <v>0.04</v>
      </c>
      <c r="G27" s="33">
        <v>3.0000000000000002E-2</v>
      </c>
      <c r="H27" s="33">
        <v>0.02</v>
      </c>
      <c r="I27" s="33">
        <v>0.08</v>
      </c>
      <c r="J27" s="33">
        <v>5.9999999999999991E-2</v>
      </c>
      <c r="K27" s="33">
        <v>0.02</v>
      </c>
      <c r="L27" s="43"/>
    </row>
    <row r="28" spans="1:12" ht="14.5">
      <c r="A28" s="30">
        <v>22</v>
      </c>
      <c r="B28" s="33">
        <v>3.0000000000000002E-2</v>
      </c>
      <c r="C28" s="33">
        <v>3.0000000000000002E-2</v>
      </c>
      <c r="D28" s="33">
        <v>0.04</v>
      </c>
      <c r="E28" s="33">
        <v>0.08</v>
      </c>
      <c r="F28" s="33">
        <v>2.5000000000000001E-2</v>
      </c>
      <c r="G28" s="33">
        <v>5.4999999999999993E-2</v>
      </c>
      <c r="H28" s="33">
        <v>3.5000000000000003E-2</v>
      </c>
      <c r="I28" s="33">
        <v>1.4999999999999999E-2</v>
      </c>
      <c r="J28" s="33">
        <v>3.0000000000000002E-2</v>
      </c>
      <c r="K28" s="33">
        <v>4.9999999999999996E-2</v>
      </c>
      <c r="L28" s="43"/>
    </row>
    <row r="29" spans="1:12" ht="14.5">
      <c r="A29" s="30">
        <v>23</v>
      </c>
      <c r="B29" s="33">
        <v>0.04</v>
      </c>
      <c r="C29" s="33">
        <v>0.04</v>
      </c>
      <c r="D29" s="33">
        <v>4.9999999999999996E-2</v>
      </c>
      <c r="E29" s="33">
        <v>2.5000000000000001E-2</v>
      </c>
      <c r="F29" s="33">
        <v>0.02</v>
      </c>
      <c r="G29" s="33">
        <v>4.9999999999999996E-2</v>
      </c>
      <c r="H29" s="33">
        <v>4.9999999999999996E-2</v>
      </c>
      <c r="I29" s="33">
        <v>4.4999999999999998E-2</v>
      </c>
      <c r="J29" s="33">
        <v>7.4999999999999997E-2</v>
      </c>
      <c r="K29" s="33">
        <v>4.9999999999999996E-2</v>
      </c>
      <c r="L29" s="43"/>
    </row>
    <row r="30" spans="1:12" ht="14.5">
      <c r="A30" s="30">
        <v>24</v>
      </c>
      <c r="B30" s="33">
        <v>4.9999999999999996E-2</v>
      </c>
      <c r="C30" s="33">
        <v>6.4999999999999988E-2</v>
      </c>
      <c r="D30" s="33">
        <v>6.9999999999999993E-2</v>
      </c>
      <c r="E30" s="33">
        <v>0.04</v>
      </c>
      <c r="F30" s="33">
        <v>8.5000000000000006E-2</v>
      </c>
      <c r="G30" s="33">
        <v>1.4999999999999999E-2</v>
      </c>
      <c r="H30" s="33">
        <v>3.0000000000000002E-2</v>
      </c>
      <c r="I30" s="33">
        <v>6.4999999999999988E-2</v>
      </c>
      <c r="J30" s="33">
        <v>3.0000000000000002E-2</v>
      </c>
      <c r="K30" s="33">
        <v>0.04</v>
      </c>
      <c r="L30" s="43"/>
    </row>
    <row r="31" spans="1:12" ht="14.5">
      <c r="A31" s="30">
        <v>25</v>
      </c>
      <c r="B31" s="33">
        <v>5.9999999999999991E-2</v>
      </c>
      <c r="C31" s="33">
        <v>4.9999999999999996E-2</v>
      </c>
      <c r="D31" s="33">
        <v>0.01</v>
      </c>
      <c r="E31" s="33">
        <v>4.9999999999999996E-2</v>
      </c>
      <c r="F31" s="33">
        <v>6.4999999999999988E-2</v>
      </c>
      <c r="G31" s="33">
        <v>5.4999999999999993E-2</v>
      </c>
      <c r="H31" s="33">
        <v>0.1</v>
      </c>
      <c r="I31" s="33">
        <v>2.5000000000000001E-2</v>
      </c>
      <c r="J31" s="33">
        <v>0.04</v>
      </c>
      <c r="K31" s="33">
        <v>6.9999999999999993E-2</v>
      </c>
      <c r="L31" s="43"/>
    </row>
    <row r="32" spans="1:12" ht="14.5">
      <c r="A32" s="30">
        <v>26</v>
      </c>
      <c r="B32" s="33">
        <v>2.5000000000000001E-2</v>
      </c>
      <c r="C32" s="33">
        <v>4.4999999999999998E-2</v>
      </c>
      <c r="D32" s="33">
        <v>1.4999999999999999E-2</v>
      </c>
      <c r="E32" s="33">
        <v>4.4999999999999998E-2</v>
      </c>
      <c r="F32" s="33">
        <v>6.9999999999999993E-2</v>
      </c>
      <c r="G32" s="33">
        <v>3.0000000000000002E-2</v>
      </c>
      <c r="H32" s="33">
        <v>6.4999999999999988E-2</v>
      </c>
      <c r="I32" s="33">
        <v>0.02</v>
      </c>
      <c r="J32" s="33">
        <v>4.4999999999999998E-2</v>
      </c>
      <c r="K32" s="33">
        <v>5.4999999999999993E-2</v>
      </c>
      <c r="L32" s="43"/>
    </row>
    <row r="33" spans="1:12" ht="14.5">
      <c r="A33" s="30">
        <v>27</v>
      </c>
      <c r="B33" s="33">
        <v>4.9999999999999996E-2</v>
      </c>
      <c r="C33" s="33">
        <v>6.4999999999999988E-2</v>
      </c>
      <c r="D33" s="33">
        <v>5.4999999999999993E-2</v>
      </c>
      <c r="E33" s="33">
        <v>4.4999999999999998E-2</v>
      </c>
      <c r="F33" s="33">
        <v>5.4999999999999993E-2</v>
      </c>
      <c r="G33" s="33">
        <v>0.04</v>
      </c>
      <c r="H33" s="33">
        <v>5.4999999999999993E-2</v>
      </c>
      <c r="I33" s="33">
        <v>6.9999999999999993E-2</v>
      </c>
      <c r="J33" s="33">
        <v>4.4999999999999998E-2</v>
      </c>
      <c r="K33" s="33">
        <v>5.9999999999999991E-2</v>
      </c>
      <c r="L33" s="43"/>
    </row>
    <row r="34" spans="1:12" ht="14.5">
      <c r="A34" s="30">
        <v>28</v>
      </c>
      <c r="B34" s="33">
        <v>6.9999999999999993E-2</v>
      </c>
      <c r="C34" s="33">
        <v>3.5000000000000003E-2</v>
      </c>
      <c r="D34" s="33">
        <v>3.0000000000000002E-2</v>
      </c>
      <c r="E34" s="33">
        <v>4.4999999999999998E-2</v>
      </c>
      <c r="F34" s="33">
        <v>5.4999999999999993E-2</v>
      </c>
      <c r="G34" s="33">
        <v>9.5000000000000015E-2</v>
      </c>
      <c r="H34" s="33">
        <v>3.5000000000000003E-2</v>
      </c>
      <c r="I34" s="33">
        <v>7.4999999999999997E-2</v>
      </c>
      <c r="J34" s="33">
        <v>3.5000000000000003E-2</v>
      </c>
      <c r="K34" s="33">
        <v>1.4999999999999999E-2</v>
      </c>
      <c r="L34" s="43"/>
    </row>
    <row r="35" spans="1:12" ht="14.5">
      <c r="A35" s="30">
        <v>29</v>
      </c>
      <c r="B35" s="33">
        <v>7.4999999999999997E-2</v>
      </c>
      <c r="C35" s="33">
        <v>6.4999999999999988E-2</v>
      </c>
      <c r="D35" s="33">
        <v>0.02</v>
      </c>
      <c r="E35" s="33">
        <v>-5.0000000000000001E-3</v>
      </c>
      <c r="F35" s="33">
        <v>3.5000000000000003E-2</v>
      </c>
      <c r="G35" s="33">
        <v>3.0000000000000002E-2</v>
      </c>
      <c r="H35" s="33">
        <v>0.04</v>
      </c>
      <c r="I35" s="33">
        <v>3.5000000000000003E-2</v>
      </c>
      <c r="J35" s="33">
        <v>3.0000000000000002E-2</v>
      </c>
      <c r="K35" s="33">
        <v>8.5000000000000006E-2</v>
      </c>
      <c r="L35" s="43"/>
    </row>
    <row r="36" spans="1:12" ht="14.5">
      <c r="A36" s="30">
        <v>30</v>
      </c>
      <c r="B36" s="33">
        <v>0.04</v>
      </c>
      <c r="C36" s="33">
        <v>7.4999999999999997E-2</v>
      </c>
      <c r="D36" s="33">
        <v>3.0000000000000002E-2</v>
      </c>
      <c r="E36" s="33">
        <v>0</v>
      </c>
      <c r="F36" s="33">
        <v>6.9999999999999993E-2</v>
      </c>
      <c r="G36" s="33">
        <v>8.5000000000000006E-2</v>
      </c>
      <c r="H36" s="33">
        <v>4.9999999999999996E-2</v>
      </c>
      <c r="I36" s="33">
        <v>4.4999999999999998E-2</v>
      </c>
      <c r="J36" s="33">
        <v>3.5000000000000003E-2</v>
      </c>
      <c r="K36" s="33">
        <v>4.4999999999999998E-2</v>
      </c>
      <c r="L36" s="43"/>
    </row>
    <row r="37" spans="1:12" ht="14.5">
      <c r="A37" s="30">
        <v>31</v>
      </c>
      <c r="B37" s="33">
        <v>6.4999999999999988E-2</v>
      </c>
      <c r="C37" s="33">
        <v>5.4999999999999993E-2</v>
      </c>
      <c r="D37" s="33">
        <v>0.01</v>
      </c>
      <c r="E37" s="33">
        <v>3.5000000000000003E-2</v>
      </c>
      <c r="F37" s="33">
        <v>4.4999999999999998E-2</v>
      </c>
      <c r="G37" s="33">
        <v>2.5000000000000001E-2</v>
      </c>
      <c r="H37" s="33">
        <v>0.08</v>
      </c>
      <c r="I37" s="33">
        <v>4.4999999999999998E-2</v>
      </c>
      <c r="J37" s="33">
        <v>3.5000000000000003E-2</v>
      </c>
      <c r="K37" s="33">
        <v>2.5000000000000001E-2</v>
      </c>
      <c r="L37" s="43"/>
    </row>
    <row r="38" spans="1:12" ht="14.5">
      <c r="A38" s="30">
        <v>32</v>
      </c>
      <c r="B38" s="33">
        <v>3.0000000000000002E-2</v>
      </c>
      <c r="C38" s="33">
        <v>2.5000000000000001E-2</v>
      </c>
      <c r="D38" s="33">
        <v>0</v>
      </c>
      <c r="E38" s="33">
        <v>0</v>
      </c>
      <c r="F38" s="33">
        <v>4.4999999999999998E-2</v>
      </c>
      <c r="G38" s="33">
        <v>1.4999999999999999E-2</v>
      </c>
      <c r="H38" s="33">
        <v>4.9999999999999996E-2</v>
      </c>
      <c r="I38" s="33">
        <v>6.4999999999999988E-2</v>
      </c>
      <c r="J38" s="33">
        <v>3.0000000000000002E-2</v>
      </c>
      <c r="K38" s="33">
        <v>4.4999999999999998E-2</v>
      </c>
      <c r="L38" s="43"/>
    </row>
    <row r="39" spans="1:12" ht="14.5">
      <c r="A39" s="30">
        <v>33</v>
      </c>
      <c r="B39" s="33">
        <v>2.5000000000000001E-2</v>
      </c>
      <c r="C39" s="33">
        <v>5.9999999999999991E-2</v>
      </c>
      <c r="D39" s="33">
        <v>0.08</v>
      </c>
      <c r="E39" s="33">
        <v>7.4999999999999997E-2</v>
      </c>
      <c r="F39" s="33">
        <v>2.5000000000000001E-2</v>
      </c>
      <c r="G39" s="33">
        <v>0</v>
      </c>
      <c r="H39" s="33">
        <v>0.04</v>
      </c>
      <c r="I39" s="33">
        <v>3.0000000000000002E-2</v>
      </c>
      <c r="J39" s="33">
        <v>4.9999999999999996E-2</v>
      </c>
      <c r="K39" s="33">
        <v>7.4999999999999997E-2</v>
      </c>
      <c r="L39" s="43"/>
    </row>
    <row r="40" spans="1:12" ht="14.5">
      <c r="A40" s="30">
        <v>34</v>
      </c>
      <c r="B40" s="33">
        <v>4.9999999999999996E-2</v>
      </c>
      <c r="C40" s="33">
        <v>0.08</v>
      </c>
      <c r="D40" s="33">
        <v>5.9999999999999991E-2</v>
      </c>
      <c r="E40" s="33">
        <v>0.01</v>
      </c>
      <c r="F40" s="33">
        <v>3.0000000000000002E-2</v>
      </c>
      <c r="G40" s="33">
        <v>6.4999999999999988E-2</v>
      </c>
      <c r="H40" s="33">
        <v>0.04</v>
      </c>
      <c r="I40" s="33">
        <v>8.5000000000000006E-2</v>
      </c>
      <c r="J40" s="33">
        <v>1.4999999999999999E-2</v>
      </c>
      <c r="K40" s="33">
        <v>5.4999999999999993E-2</v>
      </c>
      <c r="L40" s="43"/>
    </row>
    <row r="41" spans="1:12" ht="14.5">
      <c r="A41" s="30">
        <v>35</v>
      </c>
      <c r="B41" s="33">
        <v>6.9999999999999993E-2</v>
      </c>
      <c r="C41" s="33">
        <v>5.9999999999999991E-2</v>
      </c>
      <c r="D41" s="33">
        <v>4.9999999999999996E-2</v>
      </c>
      <c r="E41" s="33">
        <v>5.4999999999999993E-2</v>
      </c>
      <c r="F41" s="33">
        <v>3.5000000000000003E-2</v>
      </c>
      <c r="G41" s="33">
        <v>5.4999999999999993E-2</v>
      </c>
      <c r="H41" s="33">
        <v>9.0000000000000011E-2</v>
      </c>
      <c r="I41" s="33">
        <v>4.4999999999999998E-2</v>
      </c>
      <c r="J41" s="33">
        <v>5.4999999999999993E-2</v>
      </c>
      <c r="K41" s="33">
        <v>0.04</v>
      </c>
      <c r="L41" s="43"/>
    </row>
    <row r="42" spans="1:12" ht="14.5">
      <c r="A42" s="30">
        <v>36</v>
      </c>
      <c r="B42" s="33">
        <v>2.5000000000000001E-2</v>
      </c>
      <c r="C42" s="33">
        <v>4.9999999999999996E-2</v>
      </c>
      <c r="D42" s="33">
        <v>6.4999999999999988E-2</v>
      </c>
      <c r="E42" s="33">
        <v>0.01</v>
      </c>
      <c r="F42" s="33">
        <v>0.04</v>
      </c>
      <c r="G42" s="33">
        <v>4.4999999999999998E-2</v>
      </c>
      <c r="H42" s="33">
        <v>5.9999999999999991E-2</v>
      </c>
      <c r="I42" s="33">
        <v>4.4999999999999998E-2</v>
      </c>
      <c r="J42" s="33">
        <v>0.04</v>
      </c>
      <c r="K42" s="33">
        <v>0.01</v>
      </c>
      <c r="L42" s="43"/>
    </row>
    <row r="43" spans="1:12" ht="14.5">
      <c r="A43" s="30">
        <v>37</v>
      </c>
      <c r="B43" s="33">
        <v>6.4999999999999988E-2</v>
      </c>
      <c r="C43" s="33">
        <v>4.4999999999999998E-2</v>
      </c>
      <c r="D43" s="33">
        <v>5.9999999999999991E-2</v>
      </c>
      <c r="E43" s="33">
        <v>3.0000000000000002E-2</v>
      </c>
      <c r="F43" s="33">
        <v>4.9999999999999996E-2</v>
      </c>
      <c r="G43" s="33">
        <v>4.9999999999999996E-2</v>
      </c>
      <c r="H43" s="33">
        <v>7.4999999999999997E-2</v>
      </c>
      <c r="I43" s="33">
        <v>0.04</v>
      </c>
      <c r="J43" s="33">
        <v>3.5000000000000003E-2</v>
      </c>
      <c r="K43" s="33">
        <v>0.01</v>
      </c>
      <c r="L43" s="43"/>
    </row>
    <row r="44" spans="1:12" ht="14.5">
      <c r="A44" s="30">
        <v>38</v>
      </c>
      <c r="B44" s="33">
        <v>4.4999999999999998E-2</v>
      </c>
      <c r="C44" s="33">
        <v>3.0000000000000002E-2</v>
      </c>
      <c r="D44" s="33">
        <v>2.5000000000000001E-2</v>
      </c>
      <c r="E44" s="33">
        <v>3.0000000000000002E-2</v>
      </c>
      <c r="F44" s="33">
        <v>6.9999999999999993E-2</v>
      </c>
      <c r="G44" s="33">
        <v>3.5000000000000003E-2</v>
      </c>
      <c r="H44" s="33">
        <v>9.5000000000000015E-2</v>
      </c>
      <c r="I44" s="33">
        <v>5.4999999999999993E-2</v>
      </c>
      <c r="J44" s="33">
        <v>4.9999999999999996E-2</v>
      </c>
      <c r="K44" s="33">
        <v>4.9999999999999996E-2</v>
      </c>
      <c r="L44" s="43"/>
    </row>
    <row r="45" spans="1:12" ht="14.5">
      <c r="A45" s="30">
        <v>39</v>
      </c>
      <c r="B45" s="33">
        <v>4.9999999999999996E-2</v>
      </c>
      <c r="C45" s="33">
        <v>3.5000000000000003E-2</v>
      </c>
      <c r="D45" s="33">
        <v>0.08</v>
      </c>
      <c r="E45" s="33">
        <v>0.02</v>
      </c>
      <c r="F45" s="33">
        <v>4.4999999999999998E-2</v>
      </c>
      <c r="G45" s="33">
        <v>0.08</v>
      </c>
      <c r="H45" s="33">
        <v>0.02</v>
      </c>
      <c r="I45" s="33">
        <v>5.9999999999999991E-2</v>
      </c>
      <c r="J45" s="33">
        <v>3.5000000000000003E-2</v>
      </c>
      <c r="K45" s="33">
        <v>5.9999999999999991E-2</v>
      </c>
      <c r="L45" s="43"/>
    </row>
    <row r="46" spans="1:12" ht="14.5">
      <c r="A46" s="30">
        <v>40</v>
      </c>
      <c r="B46" s="33">
        <v>3.5000000000000003E-2</v>
      </c>
      <c r="C46" s="33">
        <v>5.9999999999999991E-2</v>
      </c>
      <c r="D46" s="33">
        <v>7.4999999999999997E-2</v>
      </c>
      <c r="E46" s="33">
        <v>5.9999999999999991E-2</v>
      </c>
      <c r="F46" s="33">
        <v>4.4999999999999998E-2</v>
      </c>
      <c r="G46" s="33">
        <v>5.4999999999999993E-2</v>
      </c>
      <c r="H46" s="33">
        <v>3.0000000000000002E-2</v>
      </c>
      <c r="I46" s="33">
        <v>5.4999999999999993E-2</v>
      </c>
      <c r="J46" s="33">
        <v>4.9999999999999996E-2</v>
      </c>
      <c r="K46" s="33">
        <v>3.0000000000000002E-2</v>
      </c>
      <c r="L46" s="43"/>
    </row>
    <row r="47" spans="1:12" ht="14.5">
      <c r="A47" s="30">
        <v>41</v>
      </c>
      <c r="B47" s="33">
        <v>0</v>
      </c>
      <c r="C47" s="33">
        <v>5.0000000000000001E-3</v>
      </c>
      <c r="D47" s="33">
        <v>0.08</v>
      </c>
      <c r="E47" s="33">
        <v>1.4999999999999999E-2</v>
      </c>
      <c r="F47" s="33">
        <v>4.4999999999999998E-2</v>
      </c>
      <c r="G47" s="33">
        <v>0.04</v>
      </c>
      <c r="H47" s="33">
        <v>3.5000000000000003E-2</v>
      </c>
      <c r="I47" s="33">
        <v>0.04</v>
      </c>
      <c r="J47" s="33">
        <v>4.9999999999999996E-2</v>
      </c>
      <c r="K47" s="33">
        <v>1.4999999999999999E-2</v>
      </c>
      <c r="L47" s="43"/>
    </row>
    <row r="48" spans="1:12" ht="14.5">
      <c r="A48" s="30">
        <v>42</v>
      </c>
      <c r="B48" s="33">
        <v>6.4999999999999988E-2</v>
      </c>
      <c r="C48" s="33">
        <v>2.5000000000000001E-2</v>
      </c>
      <c r="D48" s="33">
        <v>4.9999999999999996E-2</v>
      </c>
      <c r="E48" s="33">
        <v>5.4999999999999993E-2</v>
      </c>
      <c r="F48" s="33">
        <v>4.9999999999999996E-2</v>
      </c>
      <c r="G48" s="33">
        <v>4.4999999999999998E-2</v>
      </c>
      <c r="H48" s="33">
        <v>6.4999999999999988E-2</v>
      </c>
      <c r="I48" s="33">
        <v>7.4999999999999997E-2</v>
      </c>
      <c r="J48" s="33">
        <v>6.4999999999999988E-2</v>
      </c>
      <c r="K48" s="33">
        <v>5.4999999999999993E-2</v>
      </c>
      <c r="L48" s="43"/>
    </row>
    <row r="49" spans="1:12" ht="14.5">
      <c r="A49" s="30">
        <v>43</v>
      </c>
      <c r="B49" s="33">
        <v>5.5E-2</v>
      </c>
      <c r="C49" s="33">
        <v>2.5000000000000001E-2</v>
      </c>
      <c r="D49" s="33">
        <v>3.5000000000000003E-2</v>
      </c>
      <c r="E49" s="33">
        <v>6.9999999999999993E-2</v>
      </c>
      <c r="F49" s="33">
        <v>4.4999999999999998E-2</v>
      </c>
      <c r="G49" s="33">
        <v>4.9999999999999996E-2</v>
      </c>
      <c r="H49" s="33">
        <v>4.4999999999999998E-2</v>
      </c>
      <c r="I49" s="33">
        <v>4.9999999999999996E-2</v>
      </c>
      <c r="J49" s="33">
        <v>0.02</v>
      </c>
      <c r="K49" s="33">
        <v>4.4999999999999998E-2</v>
      </c>
      <c r="L49" s="43"/>
    </row>
    <row r="50" spans="1:12" ht="14.5">
      <c r="A50" s="30">
        <v>44</v>
      </c>
      <c r="B50" s="33">
        <v>4.4999999999999998E-2</v>
      </c>
      <c r="C50" s="33">
        <v>4.4999999999999998E-2</v>
      </c>
      <c r="D50" s="33">
        <v>4.9999999999999996E-2</v>
      </c>
      <c r="E50" s="33">
        <v>3.0000000000000002E-2</v>
      </c>
      <c r="F50" s="33">
        <v>2.5000000000000001E-2</v>
      </c>
      <c r="G50" s="33">
        <v>2.5000000000000001E-2</v>
      </c>
      <c r="H50" s="33">
        <v>6.4999999999999988E-2</v>
      </c>
      <c r="I50" s="33">
        <v>0.04</v>
      </c>
      <c r="J50" s="33">
        <v>0.04</v>
      </c>
      <c r="K50" s="33">
        <v>0.04</v>
      </c>
      <c r="L50" s="43"/>
    </row>
    <row r="51" spans="1:12" ht="14.5">
      <c r="A51" s="30">
        <v>45</v>
      </c>
      <c r="B51" s="33">
        <v>3.5000000000000003E-2</v>
      </c>
      <c r="C51" s="33">
        <v>5.9999999999999991E-2</v>
      </c>
      <c r="D51" s="33">
        <v>3.0000000000000002E-2</v>
      </c>
      <c r="E51" s="33">
        <v>3.0000000000000002E-2</v>
      </c>
      <c r="F51" s="33">
        <v>6.9999999999999993E-2</v>
      </c>
      <c r="G51" s="33">
        <v>3.5000000000000003E-2</v>
      </c>
      <c r="H51" s="33">
        <v>6.4999999999999988E-2</v>
      </c>
      <c r="I51" s="33">
        <v>4.9999999999999996E-2</v>
      </c>
      <c r="J51" s="33">
        <v>5.4999999999999993E-2</v>
      </c>
      <c r="K51" s="33">
        <v>6.9999999999999993E-2</v>
      </c>
      <c r="L51" s="43"/>
    </row>
    <row r="52" spans="1:12" ht="14.5">
      <c r="A52" s="30">
        <v>46</v>
      </c>
      <c r="B52" s="33">
        <v>3.5000000000000003E-2</v>
      </c>
      <c r="C52" s="33">
        <v>0.04</v>
      </c>
      <c r="D52" s="33">
        <v>5.4999999999999993E-2</v>
      </c>
      <c r="E52" s="33">
        <v>5.9999999999999991E-2</v>
      </c>
      <c r="F52" s="33">
        <v>3.0000000000000002E-2</v>
      </c>
      <c r="G52" s="33">
        <v>4.4999999999999998E-2</v>
      </c>
      <c r="H52" s="33">
        <v>6.4999999999999988E-2</v>
      </c>
      <c r="I52" s="33">
        <v>0.08</v>
      </c>
      <c r="J52" s="33">
        <v>3.5000000000000003E-2</v>
      </c>
      <c r="K52" s="33">
        <v>5.9999999999999991E-2</v>
      </c>
      <c r="L52" s="43"/>
    </row>
    <row r="53" spans="1:12" ht="14.5">
      <c r="A53" s="30">
        <v>47</v>
      </c>
      <c r="B53" s="33">
        <v>6.9999999999999993E-2</v>
      </c>
      <c r="C53" s="33">
        <v>5.4999999999999993E-2</v>
      </c>
      <c r="D53" s="33">
        <v>8.5000000000000006E-2</v>
      </c>
      <c r="E53" s="33">
        <v>6.9999999999999993E-2</v>
      </c>
      <c r="F53" s="33">
        <v>-5.0000000000000001E-3</v>
      </c>
      <c r="G53" s="33">
        <v>5.4999999999999993E-2</v>
      </c>
      <c r="H53" s="33">
        <v>0.01</v>
      </c>
      <c r="I53" s="33">
        <v>5.9999999999999991E-2</v>
      </c>
      <c r="J53" s="33">
        <v>6.9999999999999993E-2</v>
      </c>
      <c r="K53" s="33">
        <v>4.4999999999999998E-2</v>
      </c>
      <c r="L53" s="43"/>
    </row>
    <row r="54" spans="1:12" ht="14.5">
      <c r="A54" s="30">
        <v>48</v>
      </c>
      <c r="B54" s="33">
        <v>0.08</v>
      </c>
      <c r="C54" s="33">
        <v>0.04</v>
      </c>
      <c r="D54" s="33">
        <v>5.0000000000000001E-3</v>
      </c>
      <c r="E54" s="33">
        <v>3.5000000000000003E-2</v>
      </c>
      <c r="F54" s="33">
        <v>8.5000000000000006E-2</v>
      </c>
      <c r="G54" s="33">
        <v>0.01</v>
      </c>
      <c r="H54" s="33">
        <v>0.02</v>
      </c>
      <c r="I54" s="33">
        <v>0.04</v>
      </c>
      <c r="J54" s="33">
        <v>4.9999999999999996E-2</v>
      </c>
      <c r="K54" s="33">
        <v>0.04</v>
      </c>
      <c r="L54" s="43"/>
    </row>
    <row r="55" spans="1:12" ht="14.5">
      <c r="A55" s="30">
        <v>49</v>
      </c>
      <c r="B55" s="33">
        <v>0.02</v>
      </c>
      <c r="C55" s="33">
        <v>4.9999999999999996E-2</v>
      </c>
      <c r="D55" s="33">
        <v>4.9999999999999996E-2</v>
      </c>
      <c r="E55" s="33">
        <v>6.4999999999999988E-2</v>
      </c>
      <c r="F55" s="33">
        <v>4.9999999999999996E-2</v>
      </c>
      <c r="G55" s="33">
        <v>4.4999999999999998E-2</v>
      </c>
      <c r="H55" s="33">
        <v>0.02</v>
      </c>
      <c r="I55" s="33">
        <v>3.5000000000000003E-2</v>
      </c>
      <c r="J55" s="33">
        <v>0.02</v>
      </c>
      <c r="K55" s="33">
        <v>6.9999999999999993E-2</v>
      </c>
      <c r="L55" s="43"/>
    </row>
    <row r="56" spans="1:12" ht="14.5">
      <c r="A56" s="30">
        <v>50</v>
      </c>
      <c r="B56" s="33">
        <v>0.04</v>
      </c>
      <c r="C56" s="33">
        <v>5.4999999999999993E-2</v>
      </c>
      <c r="D56" s="33">
        <v>5.4999999999999993E-2</v>
      </c>
      <c r="E56" s="33">
        <v>4.9999999999999996E-2</v>
      </c>
      <c r="F56" s="33">
        <v>4.4999999999999998E-2</v>
      </c>
      <c r="G56" s="33">
        <v>4.4999999999999998E-2</v>
      </c>
      <c r="H56" s="33">
        <v>4.4999999999999998E-2</v>
      </c>
      <c r="I56" s="33">
        <v>4.9999999999999996E-2</v>
      </c>
      <c r="J56" s="33">
        <v>5.9999999999999991E-2</v>
      </c>
      <c r="K56" s="33">
        <v>6.9999999999999993E-2</v>
      </c>
      <c r="L56" s="43"/>
    </row>
    <row r="57" spans="1:12" ht="14.5">
      <c r="A57" s="30">
        <v>51</v>
      </c>
      <c r="B57" s="33">
        <v>4.4999999999999998E-2</v>
      </c>
      <c r="C57" s="33">
        <v>4.9999999999999996E-2</v>
      </c>
      <c r="D57" s="33">
        <v>3.5000000000000003E-2</v>
      </c>
      <c r="E57" s="33">
        <v>6.4999999999999988E-2</v>
      </c>
      <c r="F57" s="33">
        <v>3.5000000000000003E-2</v>
      </c>
      <c r="G57" s="33">
        <v>6.4999999999999988E-2</v>
      </c>
      <c r="H57" s="33">
        <v>6.4999999999999988E-2</v>
      </c>
      <c r="I57" s="33">
        <v>4.9999999999999996E-2</v>
      </c>
      <c r="J57" s="33">
        <v>0.04</v>
      </c>
      <c r="K57" s="33">
        <v>0.04</v>
      </c>
      <c r="L57" s="43"/>
    </row>
    <row r="58" spans="1:12" ht="14.5">
      <c r="A58" s="30">
        <v>52</v>
      </c>
      <c r="B58" s="33">
        <v>5.4999999999999993E-2</v>
      </c>
      <c r="C58" s="33">
        <v>0.01</v>
      </c>
      <c r="D58" s="33">
        <v>3.0000000000000002E-2</v>
      </c>
      <c r="E58" s="33">
        <v>3.5000000000000003E-2</v>
      </c>
      <c r="F58" s="33">
        <v>0.02</v>
      </c>
      <c r="G58" s="33">
        <v>6.9999999999999993E-2</v>
      </c>
      <c r="H58" s="33">
        <v>3.0000000000000002E-2</v>
      </c>
      <c r="I58" s="33">
        <v>3.5000000000000003E-2</v>
      </c>
      <c r="J58" s="33">
        <v>0.01</v>
      </c>
      <c r="K58" s="33">
        <v>0.04</v>
      </c>
      <c r="L58" s="43"/>
    </row>
    <row r="59" spans="1:12" ht="14.5">
      <c r="A59" s="30">
        <v>53</v>
      </c>
      <c r="B59" s="33">
        <v>4.9999999999999996E-2</v>
      </c>
      <c r="C59" s="33">
        <v>2.5000000000000001E-2</v>
      </c>
      <c r="D59" s="33">
        <v>0.04</v>
      </c>
      <c r="E59" s="33">
        <v>1.4999999999999999E-2</v>
      </c>
      <c r="F59" s="33">
        <v>9.5000000000000015E-2</v>
      </c>
      <c r="G59" s="33">
        <v>7.4999999999999997E-2</v>
      </c>
      <c r="H59" s="33">
        <v>2.5000000000000001E-2</v>
      </c>
      <c r="I59" s="33">
        <v>6.9999999999999993E-2</v>
      </c>
      <c r="J59" s="33">
        <v>5.4999999999999993E-2</v>
      </c>
      <c r="K59" s="33">
        <v>8.5000000000000006E-2</v>
      </c>
      <c r="L59" s="43"/>
    </row>
    <row r="60" spans="1:12" ht="14.5">
      <c r="A60" s="30">
        <v>54</v>
      </c>
      <c r="B60" s="33">
        <v>7.4999999999999997E-2</v>
      </c>
      <c r="C60" s="33">
        <v>4.9999999999999996E-2</v>
      </c>
      <c r="D60" s="33">
        <v>5.4999999999999993E-2</v>
      </c>
      <c r="E60" s="33">
        <v>5.9999999999999991E-2</v>
      </c>
      <c r="F60" s="33">
        <v>0.08</v>
      </c>
      <c r="G60" s="33">
        <v>0</v>
      </c>
      <c r="H60" s="33">
        <v>0.04</v>
      </c>
      <c r="I60" s="33">
        <v>3.5000000000000003E-2</v>
      </c>
      <c r="J60" s="33">
        <v>5.4999999999999993E-2</v>
      </c>
      <c r="K60" s="33">
        <v>5.4999999999999993E-2</v>
      </c>
      <c r="L60" s="43"/>
    </row>
    <row r="61" spans="1:12" ht="14.5">
      <c r="A61" s="30">
        <v>55</v>
      </c>
      <c r="B61" s="33">
        <v>0.08</v>
      </c>
      <c r="C61" s="33">
        <v>4.4999999999999998E-2</v>
      </c>
      <c r="D61" s="33">
        <v>5.9999999999999991E-2</v>
      </c>
      <c r="E61" s="33">
        <v>2.5000000000000001E-2</v>
      </c>
      <c r="F61" s="33">
        <v>3.5000000000000003E-2</v>
      </c>
      <c r="G61" s="33">
        <v>5.9999999999999991E-2</v>
      </c>
      <c r="H61" s="33">
        <v>5.4999999999999993E-2</v>
      </c>
      <c r="I61" s="33">
        <v>3.5000000000000003E-2</v>
      </c>
      <c r="J61" s="33">
        <v>7.4999999999999997E-2</v>
      </c>
      <c r="K61" s="33">
        <v>6.4999999999999988E-2</v>
      </c>
      <c r="L61" s="43"/>
    </row>
    <row r="62" spans="1:12" ht="14.5">
      <c r="A62" s="30">
        <v>56</v>
      </c>
      <c r="B62" s="33">
        <v>3.5000000000000003E-2</v>
      </c>
      <c r="C62" s="33">
        <v>4.4999999999999998E-2</v>
      </c>
      <c r="D62" s="33">
        <v>5.9999999999999991E-2</v>
      </c>
      <c r="E62" s="33">
        <v>0.02</v>
      </c>
      <c r="F62" s="33">
        <v>2.5000000000000001E-2</v>
      </c>
      <c r="G62" s="33">
        <v>4.9999999999999996E-2</v>
      </c>
      <c r="H62" s="33">
        <v>5.9999999999999991E-2</v>
      </c>
      <c r="I62" s="33">
        <v>4.4999999999999998E-2</v>
      </c>
      <c r="J62" s="33">
        <v>6.9999999999999993E-2</v>
      </c>
      <c r="K62" s="33">
        <v>4.4999999999999998E-2</v>
      </c>
      <c r="L62" s="43"/>
    </row>
    <row r="63" spans="1:12" ht="14.5">
      <c r="A63" s="30">
        <v>57</v>
      </c>
      <c r="B63" s="33">
        <v>1.4999999999999999E-2</v>
      </c>
      <c r="C63" s="33">
        <v>5.4999999999999993E-2</v>
      </c>
      <c r="D63" s="33">
        <v>4.4999999999999998E-2</v>
      </c>
      <c r="E63" s="33">
        <v>5.4999999999999993E-2</v>
      </c>
      <c r="F63" s="33">
        <v>5.4999999999999993E-2</v>
      </c>
      <c r="G63" s="33">
        <v>2.5000000000000001E-2</v>
      </c>
      <c r="H63" s="33">
        <v>6.9999999999999993E-2</v>
      </c>
      <c r="I63" s="33">
        <v>0.04</v>
      </c>
      <c r="J63" s="33">
        <v>6.9999999999999993E-2</v>
      </c>
      <c r="K63" s="33">
        <v>6.4999999999999988E-2</v>
      </c>
      <c r="L63" s="43"/>
    </row>
    <row r="64" spans="1:12" ht="14.5">
      <c r="A64" s="30">
        <v>58</v>
      </c>
      <c r="B64" s="33">
        <v>3.0000000000000002E-2</v>
      </c>
      <c r="C64" s="33">
        <v>5.0000000000000001E-3</v>
      </c>
      <c r="D64" s="33">
        <v>1.4999999999999999E-2</v>
      </c>
      <c r="E64" s="33">
        <v>0.04</v>
      </c>
      <c r="F64" s="33">
        <v>1.4999999999999999E-2</v>
      </c>
      <c r="G64" s="33">
        <v>4.9999999999999996E-2</v>
      </c>
      <c r="H64" s="33">
        <v>5.4999999999999993E-2</v>
      </c>
      <c r="I64" s="33">
        <v>0.04</v>
      </c>
      <c r="J64" s="33">
        <v>5.4999999999999993E-2</v>
      </c>
      <c r="K64" s="33">
        <v>3.0000000000000002E-2</v>
      </c>
      <c r="L64" s="43"/>
    </row>
    <row r="65" spans="1:12" ht="14.5">
      <c r="A65" s="30">
        <v>59</v>
      </c>
      <c r="B65" s="33">
        <v>3.5000000000000003E-2</v>
      </c>
      <c r="C65" s="33">
        <v>3.5000000000000003E-2</v>
      </c>
      <c r="D65" s="33">
        <v>4.9999999999999996E-2</v>
      </c>
      <c r="E65" s="33">
        <v>4.4999999999999998E-2</v>
      </c>
      <c r="F65" s="33">
        <v>4.4999999999999998E-2</v>
      </c>
      <c r="G65" s="33">
        <v>0.02</v>
      </c>
      <c r="H65" s="33">
        <v>0.04</v>
      </c>
      <c r="I65" s="33">
        <v>0.02</v>
      </c>
      <c r="J65" s="33">
        <v>4.9999999999999996E-2</v>
      </c>
      <c r="K65" s="33">
        <v>4.4999999999999998E-2</v>
      </c>
      <c r="L65" s="43"/>
    </row>
    <row r="66" spans="1:12" ht="14.5">
      <c r="A66" s="30">
        <v>60</v>
      </c>
      <c r="B66" s="33">
        <v>5.4999999999999993E-2</v>
      </c>
      <c r="C66" s="33">
        <v>5.4999999999999993E-2</v>
      </c>
      <c r="D66" s="33">
        <v>3.5000000000000003E-2</v>
      </c>
      <c r="E66" s="33">
        <v>5.9999999999999991E-2</v>
      </c>
      <c r="F66" s="33">
        <v>4.9999999999999996E-2</v>
      </c>
      <c r="G66" s="33">
        <v>5.4999999999999993E-2</v>
      </c>
      <c r="H66" s="33">
        <v>4.9999999999999996E-2</v>
      </c>
      <c r="I66" s="33">
        <v>5.9999999999999991E-2</v>
      </c>
      <c r="J66" s="33">
        <v>0.08</v>
      </c>
      <c r="K66" s="33">
        <v>5.4999999999999993E-2</v>
      </c>
      <c r="L66" s="43"/>
    </row>
    <row r="67" spans="1:12" ht="14.5">
      <c r="A67" s="30">
        <v>61</v>
      </c>
      <c r="B67" s="33">
        <v>4.9999999999999996E-2</v>
      </c>
      <c r="C67" s="33">
        <v>2.5000000000000001E-2</v>
      </c>
      <c r="D67" s="33">
        <v>5.9999999999999991E-2</v>
      </c>
      <c r="E67" s="33">
        <v>3.5000000000000003E-2</v>
      </c>
      <c r="F67" s="33">
        <v>0.01</v>
      </c>
      <c r="G67" s="33">
        <v>4.4999999999999998E-2</v>
      </c>
      <c r="H67" s="33">
        <v>3.0000000000000002E-2</v>
      </c>
      <c r="I67" s="33">
        <v>1.4999999999999999E-2</v>
      </c>
      <c r="J67" s="33">
        <v>4.9999999999999996E-2</v>
      </c>
      <c r="K67" s="33">
        <v>0.04</v>
      </c>
      <c r="L67" s="43"/>
    </row>
    <row r="68" spans="1:12" ht="14.5">
      <c r="A68" s="30">
        <v>62</v>
      </c>
      <c r="B68" s="33">
        <v>4.4999999999999998E-2</v>
      </c>
      <c r="C68" s="33">
        <v>6.4999999999999988E-2</v>
      </c>
      <c r="D68" s="33">
        <v>1.4999999999999999E-2</v>
      </c>
      <c r="E68" s="33">
        <v>5.9999999999999991E-2</v>
      </c>
      <c r="F68" s="33">
        <v>5.4999999999999993E-2</v>
      </c>
      <c r="G68" s="33">
        <v>3.0000000000000002E-2</v>
      </c>
      <c r="H68" s="33">
        <v>3.0000000000000002E-2</v>
      </c>
      <c r="I68" s="33">
        <v>5.4999999999999993E-2</v>
      </c>
      <c r="J68" s="33">
        <v>0.04</v>
      </c>
      <c r="K68" s="33">
        <v>0.04</v>
      </c>
      <c r="L68" s="43"/>
    </row>
    <row r="69" spans="1:12" ht="14.5">
      <c r="A69" s="30">
        <v>63</v>
      </c>
      <c r="B69" s="33">
        <v>3.5000000000000003E-2</v>
      </c>
      <c r="C69" s="33">
        <v>5.9999999999999991E-2</v>
      </c>
      <c r="D69" s="33">
        <v>5.9999999999999991E-2</v>
      </c>
      <c r="E69" s="33">
        <v>4.9999999999999996E-2</v>
      </c>
      <c r="F69" s="33">
        <v>2.5000000000000001E-2</v>
      </c>
      <c r="G69" s="33">
        <v>4.9999999999999996E-2</v>
      </c>
      <c r="H69" s="33">
        <v>4.4999999999999998E-2</v>
      </c>
      <c r="I69" s="33">
        <v>1.4999999999999999E-2</v>
      </c>
      <c r="J69" s="33">
        <v>3.0000000000000002E-2</v>
      </c>
      <c r="K69" s="33">
        <v>0.08</v>
      </c>
      <c r="L69" s="43"/>
    </row>
    <row r="70" spans="1:12" ht="14.5">
      <c r="A70" s="30">
        <v>64</v>
      </c>
      <c r="B70" s="33">
        <v>6.4999999999999988E-2</v>
      </c>
      <c r="C70" s="33">
        <v>6.4999999999999988E-2</v>
      </c>
      <c r="D70" s="33">
        <v>1.4999999999999999E-2</v>
      </c>
      <c r="E70" s="33">
        <v>3.0000000000000002E-2</v>
      </c>
      <c r="F70" s="33">
        <v>3.0000000000000002E-2</v>
      </c>
      <c r="G70" s="33">
        <v>8.5000000000000006E-2</v>
      </c>
      <c r="H70" s="33">
        <v>5.9999999999999991E-2</v>
      </c>
      <c r="I70" s="33">
        <v>5.4999999999999993E-2</v>
      </c>
      <c r="J70" s="33">
        <v>0.04</v>
      </c>
      <c r="K70" s="33">
        <v>0.02</v>
      </c>
      <c r="L70" s="43"/>
    </row>
    <row r="71" spans="1:12" ht="14.5">
      <c r="A71" s="30">
        <v>65</v>
      </c>
      <c r="B71" s="33">
        <v>5.4999999999999993E-2</v>
      </c>
      <c r="C71" s="33">
        <v>6.4999999999999988E-2</v>
      </c>
      <c r="D71" s="33">
        <v>6.4999999999999988E-2</v>
      </c>
      <c r="E71" s="33">
        <v>9.5000000000000015E-2</v>
      </c>
      <c r="F71" s="33">
        <v>0.02</v>
      </c>
      <c r="G71" s="33">
        <v>4.9999999999999996E-2</v>
      </c>
      <c r="H71" s="33">
        <v>6.4999999999999988E-2</v>
      </c>
      <c r="I71" s="33">
        <v>3.0000000000000002E-2</v>
      </c>
      <c r="J71" s="33">
        <v>3.5000000000000003E-2</v>
      </c>
      <c r="K71" s="33">
        <v>0.04</v>
      </c>
      <c r="L71" s="43"/>
    </row>
    <row r="72" spans="1:12" ht="14.5">
      <c r="A72" s="30">
        <v>66</v>
      </c>
      <c r="B72" s="33">
        <v>8.5000000000000006E-2</v>
      </c>
      <c r="C72" s="33">
        <v>3.0000000000000002E-2</v>
      </c>
      <c r="D72" s="33">
        <v>6.4999999999999988E-2</v>
      </c>
      <c r="E72" s="33">
        <v>6.4999999999999988E-2</v>
      </c>
      <c r="F72" s="33">
        <v>-5.0000000000000001E-3</v>
      </c>
      <c r="G72" s="33">
        <v>0.04</v>
      </c>
      <c r="H72" s="33">
        <v>5.4999999999999993E-2</v>
      </c>
      <c r="I72" s="33">
        <v>0.08</v>
      </c>
      <c r="J72" s="33">
        <v>4.9999999999999996E-2</v>
      </c>
      <c r="K72" s="33">
        <v>6.9999999999999993E-2</v>
      </c>
      <c r="L72" s="43"/>
    </row>
    <row r="73" spans="1:12" ht="14.5">
      <c r="A73" s="30">
        <v>67</v>
      </c>
      <c r="B73" s="33">
        <v>6.4999999999999988E-2</v>
      </c>
      <c r="C73" s="33">
        <v>4.9999999999999996E-2</v>
      </c>
      <c r="D73" s="33">
        <v>8.5000000000000006E-2</v>
      </c>
      <c r="E73" s="33">
        <v>3.5000000000000003E-2</v>
      </c>
      <c r="F73" s="33">
        <v>0.04</v>
      </c>
      <c r="G73" s="33">
        <v>4.4999999999999998E-2</v>
      </c>
      <c r="H73" s="33">
        <v>3.0000000000000002E-2</v>
      </c>
      <c r="I73" s="33">
        <v>0.01</v>
      </c>
      <c r="J73" s="33">
        <v>5.0000000000000001E-3</v>
      </c>
      <c r="K73" s="33">
        <v>3.0000000000000002E-2</v>
      </c>
      <c r="L73" s="43"/>
    </row>
    <row r="74" spans="1:12" ht="14.5">
      <c r="A74" s="30">
        <v>68</v>
      </c>
      <c r="B74" s="33">
        <v>8.5000000000000006E-2</v>
      </c>
      <c r="C74" s="33">
        <v>3.0000000000000002E-2</v>
      </c>
      <c r="D74" s="33">
        <v>4.4999999999999998E-2</v>
      </c>
      <c r="E74" s="33">
        <v>5.9999999999999991E-2</v>
      </c>
      <c r="F74" s="33">
        <v>0.04</v>
      </c>
      <c r="G74" s="33">
        <v>4.4999999999999998E-2</v>
      </c>
      <c r="H74" s="33">
        <v>7.4999999999999997E-2</v>
      </c>
      <c r="I74" s="33">
        <v>5.9999999999999991E-2</v>
      </c>
      <c r="J74" s="33">
        <v>4.4999999999999998E-2</v>
      </c>
      <c r="K74" s="33">
        <v>0.04</v>
      </c>
      <c r="L74" s="43"/>
    </row>
    <row r="75" spans="1:12" ht="14.5">
      <c r="A75" s="30">
        <v>69</v>
      </c>
      <c r="B75" s="33">
        <v>0.02</v>
      </c>
      <c r="C75" s="33">
        <v>0.04</v>
      </c>
      <c r="D75" s="33">
        <v>5.0000000000000001E-3</v>
      </c>
      <c r="E75" s="33">
        <v>4.4999999999999998E-2</v>
      </c>
      <c r="F75" s="33">
        <v>2.5000000000000001E-2</v>
      </c>
      <c r="G75" s="33">
        <v>9.0000000000000011E-2</v>
      </c>
      <c r="H75" s="33">
        <v>6.4999999999999988E-2</v>
      </c>
      <c r="I75" s="33">
        <v>5.9999999999999991E-2</v>
      </c>
      <c r="J75" s="33">
        <v>5.9999999999999991E-2</v>
      </c>
      <c r="K75" s="33">
        <v>0.08</v>
      </c>
      <c r="L75" s="43"/>
    </row>
    <row r="76" spans="1:12" ht="14.5">
      <c r="A76" s="30">
        <v>70</v>
      </c>
      <c r="B76" s="33">
        <v>5.4999999999999993E-2</v>
      </c>
      <c r="C76" s="33">
        <v>0.08</v>
      </c>
      <c r="D76" s="33">
        <v>-5.0000000000000001E-3</v>
      </c>
      <c r="E76" s="33">
        <v>0.02</v>
      </c>
      <c r="F76" s="33">
        <v>4.9999999999999996E-2</v>
      </c>
      <c r="G76" s="33">
        <v>3.5000000000000003E-2</v>
      </c>
      <c r="H76" s="33">
        <v>4.9999999999999996E-2</v>
      </c>
      <c r="I76" s="33">
        <v>8.5000000000000006E-2</v>
      </c>
      <c r="J76" s="33">
        <v>4.4999999999999998E-2</v>
      </c>
      <c r="K76" s="33">
        <v>0.02</v>
      </c>
      <c r="L76" s="43"/>
    </row>
    <row r="77" spans="1:12" ht="14.5">
      <c r="A77" s="30">
        <v>71</v>
      </c>
      <c r="B77" s="33">
        <v>3.5000000000000003E-2</v>
      </c>
      <c r="C77" s="33">
        <v>4.9999999999999996E-2</v>
      </c>
      <c r="D77" s="33">
        <v>5.4999999999999993E-2</v>
      </c>
      <c r="E77" s="33">
        <v>5.4999999999999993E-2</v>
      </c>
      <c r="F77" s="33">
        <v>3.0000000000000002E-2</v>
      </c>
      <c r="G77" s="33">
        <v>3.5000000000000003E-2</v>
      </c>
      <c r="H77" s="33">
        <v>9.0000000000000011E-2</v>
      </c>
      <c r="I77" s="33">
        <v>8.5000000000000006E-2</v>
      </c>
      <c r="J77" s="33">
        <v>4.4999999999999998E-2</v>
      </c>
      <c r="K77" s="33">
        <v>1.4999999999999999E-2</v>
      </c>
      <c r="L77" s="43"/>
    </row>
    <row r="78" spans="1:12" ht="14.5">
      <c r="A78" s="30">
        <v>72</v>
      </c>
      <c r="B78" s="33">
        <v>3.5000000000000003E-2</v>
      </c>
      <c r="C78" s="33">
        <v>0.02</v>
      </c>
      <c r="D78" s="33">
        <v>0.04</v>
      </c>
      <c r="E78" s="33">
        <v>0.08</v>
      </c>
      <c r="F78" s="33">
        <v>5.9999999999999991E-2</v>
      </c>
      <c r="G78" s="33">
        <v>6.9999999999999993E-2</v>
      </c>
      <c r="H78" s="33">
        <v>6.9999999999999993E-2</v>
      </c>
      <c r="I78" s="33">
        <v>3.5000000000000003E-2</v>
      </c>
      <c r="J78" s="33">
        <v>4.9999999999999996E-2</v>
      </c>
      <c r="K78" s="33">
        <v>9.5000000000000015E-2</v>
      </c>
      <c r="L78" s="43"/>
    </row>
    <row r="79" spans="1:12" ht="14.5">
      <c r="A79" s="30">
        <v>73</v>
      </c>
      <c r="B79" s="33">
        <v>0.04</v>
      </c>
      <c r="C79" s="33">
        <v>0.04</v>
      </c>
      <c r="D79" s="33">
        <v>4.9999999999999996E-2</v>
      </c>
      <c r="E79" s="33">
        <v>5.9999999999999991E-2</v>
      </c>
      <c r="F79" s="33">
        <v>2.5000000000000001E-2</v>
      </c>
      <c r="G79" s="33">
        <v>4.9999999999999996E-2</v>
      </c>
      <c r="H79" s="33">
        <v>3.5000000000000003E-2</v>
      </c>
      <c r="I79" s="33">
        <v>2.5000000000000001E-2</v>
      </c>
      <c r="J79" s="33">
        <v>3.0000000000000002E-2</v>
      </c>
      <c r="K79" s="33">
        <v>4.4999999999999998E-2</v>
      </c>
      <c r="L79" s="43"/>
    </row>
    <row r="80" spans="1:12" ht="14.5">
      <c r="A80" s="30">
        <v>74</v>
      </c>
      <c r="B80" s="33">
        <v>6.4999999999999988E-2</v>
      </c>
      <c r="C80" s="33">
        <v>5.4999999999999993E-2</v>
      </c>
      <c r="D80" s="33">
        <v>3.5000000000000003E-2</v>
      </c>
      <c r="E80" s="33">
        <v>0.04</v>
      </c>
      <c r="F80" s="33">
        <v>0.04</v>
      </c>
      <c r="G80" s="33">
        <v>0.02</v>
      </c>
      <c r="H80" s="33">
        <v>3.5000000000000003E-2</v>
      </c>
      <c r="I80" s="33">
        <v>5.4999999999999993E-2</v>
      </c>
      <c r="J80" s="33">
        <v>6.4999999999999988E-2</v>
      </c>
      <c r="K80" s="33">
        <v>9.5000000000000015E-2</v>
      </c>
      <c r="L80" s="43"/>
    </row>
    <row r="81" spans="1:12" ht="14.5">
      <c r="A81" s="30">
        <v>75</v>
      </c>
      <c r="B81" s="33">
        <v>5.4999999999999993E-2</v>
      </c>
      <c r="C81" s="33">
        <v>5.9999999999999991E-2</v>
      </c>
      <c r="D81" s="33">
        <v>4.4999999999999998E-2</v>
      </c>
      <c r="E81" s="33">
        <v>1.4999999999999999E-2</v>
      </c>
      <c r="F81" s="33">
        <v>3.5000000000000003E-2</v>
      </c>
      <c r="G81" s="33">
        <v>0.01</v>
      </c>
      <c r="H81" s="33">
        <v>5.9999999999999991E-2</v>
      </c>
      <c r="I81" s="33">
        <v>4.9999999999999996E-2</v>
      </c>
      <c r="J81" s="33">
        <v>3.0000000000000002E-2</v>
      </c>
      <c r="K81" s="33">
        <v>0.04</v>
      </c>
      <c r="L81" s="43"/>
    </row>
    <row r="82" spans="1:12" ht="14.5">
      <c r="A82" s="30">
        <v>76</v>
      </c>
      <c r="B82" s="33">
        <v>5.4999999999999993E-2</v>
      </c>
      <c r="C82" s="33">
        <v>3.0000000000000002E-2</v>
      </c>
      <c r="D82" s="33">
        <v>5.9999999999999991E-2</v>
      </c>
      <c r="E82" s="33">
        <v>6.4999999999999988E-2</v>
      </c>
      <c r="F82" s="33">
        <v>1.4999999999999999E-2</v>
      </c>
      <c r="G82" s="33">
        <v>3.0000000000000002E-2</v>
      </c>
      <c r="H82" s="33">
        <v>5.4999999999999993E-2</v>
      </c>
      <c r="I82" s="33">
        <v>3.5000000000000003E-2</v>
      </c>
      <c r="J82" s="33">
        <v>5.0000000000000001E-3</v>
      </c>
      <c r="K82" s="33">
        <v>3.5000000000000003E-2</v>
      </c>
      <c r="L82" s="43"/>
    </row>
    <row r="83" spans="1:12" ht="14.5">
      <c r="A83" s="30">
        <v>77</v>
      </c>
      <c r="B83" s="33">
        <v>1.4999999999999999E-2</v>
      </c>
      <c r="C83" s="33">
        <v>0.02</v>
      </c>
      <c r="D83" s="33">
        <v>5.4999999999999993E-2</v>
      </c>
      <c r="E83" s="33">
        <v>5.9999999999999991E-2</v>
      </c>
      <c r="F83" s="33">
        <v>2.5000000000000001E-2</v>
      </c>
      <c r="G83" s="33">
        <v>3.5000000000000003E-2</v>
      </c>
      <c r="H83" s="33">
        <v>2.5000000000000001E-2</v>
      </c>
      <c r="I83" s="33">
        <v>0.04</v>
      </c>
      <c r="J83" s="33">
        <v>2.5000000000000001E-2</v>
      </c>
      <c r="K83" s="33">
        <v>3.5000000000000003E-2</v>
      </c>
      <c r="L83" s="43"/>
    </row>
    <row r="84" spans="1:12" ht="14.5">
      <c r="A84" s="30">
        <v>78</v>
      </c>
      <c r="B84" s="33">
        <v>8.5000000000000006E-2</v>
      </c>
      <c r="C84" s="33">
        <v>2.5000000000000001E-2</v>
      </c>
      <c r="D84" s="33">
        <v>3.0000000000000002E-2</v>
      </c>
      <c r="E84" s="33">
        <v>5.9999999999999991E-2</v>
      </c>
      <c r="F84" s="33">
        <v>3.0000000000000002E-2</v>
      </c>
      <c r="G84" s="33">
        <v>3.0000000000000002E-2</v>
      </c>
      <c r="H84" s="33">
        <v>5.4999999999999993E-2</v>
      </c>
      <c r="I84" s="33">
        <v>3.5000000000000003E-2</v>
      </c>
      <c r="J84" s="33">
        <v>5.4999999999999993E-2</v>
      </c>
      <c r="K84" s="33">
        <v>5.9999999999999991E-2</v>
      </c>
      <c r="L84" s="43"/>
    </row>
    <row r="85" spans="1:12" ht="14.5">
      <c r="A85" s="30">
        <v>79</v>
      </c>
      <c r="B85" s="33">
        <v>0</v>
      </c>
      <c r="C85" s="33">
        <v>6.4999999999999988E-2</v>
      </c>
      <c r="D85" s="33">
        <v>4.9999999999999996E-2</v>
      </c>
      <c r="E85" s="33">
        <v>9.5000000000000015E-2</v>
      </c>
      <c r="F85" s="33">
        <v>0.04</v>
      </c>
      <c r="G85" s="33">
        <v>3.0000000000000002E-2</v>
      </c>
      <c r="H85" s="33">
        <v>6.9999999999999993E-2</v>
      </c>
      <c r="I85" s="33">
        <v>0</v>
      </c>
      <c r="J85" s="33">
        <v>0.04</v>
      </c>
      <c r="K85" s="33">
        <v>3.5000000000000003E-2</v>
      </c>
      <c r="L85" s="43"/>
    </row>
    <row r="86" spans="1:12" ht="14.5">
      <c r="A86" s="30">
        <v>80</v>
      </c>
      <c r="B86" s="33">
        <v>3.0000000000000002E-2</v>
      </c>
      <c r="C86" s="33">
        <v>5.4999999999999993E-2</v>
      </c>
      <c r="D86" s="33">
        <v>0.02</v>
      </c>
      <c r="E86" s="33">
        <v>0.04</v>
      </c>
      <c r="F86" s="33">
        <v>4.9999999999999996E-2</v>
      </c>
      <c r="G86" s="33">
        <v>0.08</v>
      </c>
      <c r="H86" s="33">
        <v>4.4999999999999998E-2</v>
      </c>
      <c r="I86" s="33">
        <v>0.04</v>
      </c>
      <c r="J86" s="33">
        <v>3.5000000000000003E-2</v>
      </c>
      <c r="K86" s="33">
        <v>4.4999999999999998E-2</v>
      </c>
      <c r="L86" s="43"/>
    </row>
    <row r="87" spans="1:12" ht="14.5">
      <c r="A87" s="30">
        <v>81</v>
      </c>
      <c r="B87" s="33">
        <v>5.4999999999999993E-2</v>
      </c>
      <c r="C87" s="33">
        <v>4.4999999999999998E-2</v>
      </c>
      <c r="D87" s="33">
        <v>1.4999999999999999E-2</v>
      </c>
      <c r="E87" s="33">
        <v>3.5000000000000003E-2</v>
      </c>
      <c r="F87" s="33">
        <v>-5.0000000000000001E-3</v>
      </c>
      <c r="G87" s="33">
        <v>6.9999999999999993E-2</v>
      </c>
      <c r="H87" s="33">
        <v>6.9999999999999993E-2</v>
      </c>
      <c r="I87" s="33">
        <v>3.5000000000000003E-2</v>
      </c>
      <c r="J87" s="33">
        <v>9.0000000000000011E-2</v>
      </c>
      <c r="K87" s="33">
        <v>5.9999999999999991E-2</v>
      </c>
      <c r="L87" s="43"/>
    </row>
    <row r="88" spans="1:12" ht="14.5">
      <c r="A88" s="30">
        <v>82</v>
      </c>
      <c r="B88" s="33">
        <v>5.9999999999999991E-2</v>
      </c>
      <c r="C88" s="33">
        <v>2.5000000000000001E-2</v>
      </c>
      <c r="D88" s="33">
        <v>5.4999999999999993E-2</v>
      </c>
      <c r="E88" s="33">
        <v>5.0000000000000001E-3</v>
      </c>
      <c r="F88" s="33">
        <v>4.9999999999999996E-2</v>
      </c>
      <c r="G88" s="33">
        <v>2.5000000000000001E-2</v>
      </c>
      <c r="H88" s="33">
        <v>5.9999999999999991E-2</v>
      </c>
      <c r="I88" s="33">
        <v>3.0000000000000002E-2</v>
      </c>
      <c r="J88" s="33">
        <v>0.02</v>
      </c>
      <c r="K88" s="33">
        <v>4.4999999999999998E-2</v>
      </c>
      <c r="L88" s="43"/>
    </row>
    <row r="89" spans="1:12" ht="14.5">
      <c r="A89" s="30">
        <v>83</v>
      </c>
      <c r="B89" s="33">
        <v>5.4999999999999993E-2</v>
      </c>
      <c r="C89" s="33">
        <v>7.4999999999999997E-2</v>
      </c>
      <c r="D89" s="33">
        <v>3.0000000000000002E-2</v>
      </c>
      <c r="E89" s="33">
        <v>5.4999999999999993E-2</v>
      </c>
      <c r="F89" s="33">
        <v>0.02</v>
      </c>
      <c r="G89" s="33">
        <v>2.5000000000000001E-2</v>
      </c>
      <c r="H89" s="33">
        <v>0.04</v>
      </c>
      <c r="I89" s="33">
        <v>0.04</v>
      </c>
      <c r="J89" s="33">
        <v>0.02</v>
      </c>
      <c r="K89" s="33">
        <v>4.4999999999999998E-2</v>
      </c>
      <c r="L89" s="43"/>
    </row>
    <row r="90" spans="1:12" ht="14.5">
      <c r="A90" s="30">
        <v>84</v>
      </c>
      <c r="B90" s="33">
        <v>4.9999999999999996E-2</v>
      </c>
      <c r="C90" s="33">
        <v>5.4999999999999993E-2</v>
      </c>
      <c r="D90" s="33">
        <v>6.4999999999999988E-2</v>
      </c>
      <c r="E90" s="33">
        <v>5.4999999999999993E-2</v>
      </c>
      <c r="F90" s="33">
        <v>5.9999999999999991E-2</v>
      </c>
      <c r="G90" s="33">
        <v>0.01</v>
      </c>
      <c r="H90" s="33">
        <v>0.04</v>
      </c>
      <c r="I90" s="33">
        <v>0.04</v>
      </c>
      <c r="J90" s="33">
        <v>6.9999999999999993E-2</v>
      </c>
      <c r="K90" s="33">
        <v>2.5000000000000001E-2</v>
      </c>
      <c r="L90" s="43"/>
    </row>
    <row r="91" spans="1:12" ht="14.5">
      <c r="A91" s="30">
        <v>85</v>
      </c>
      <c r="B91" s="33">
        <v>6.9999999999999993E-2</v>
      </c>
      <c r="C91" s="33">
        <v>6.9999999999999993E-2</v>
      </c>
      <c r="D91" s="33">
        <v>4.4999999999999998E-2</v>
      </c>
      <c r="E91" s="33">
        <v>5.4999999999999993E-2</v>
      </c>
      <c r="F91" s="33">
        <v>2.5000000000000001E-2</v>
      </c>
      <c r="G91" s="33">
        <v>3.5000000000000003E-2</v>
      </c>
      <c r="H91" s="33">
        <v>1.4999999999999999E-2</v>
      </c>
      <c r="I91" s="33">
        <v>8.5000000000000006E-2</v>
      </c>
      <c r="J91" s="33">
        <v>2.5000000000000001E-2</v>
      </c>
      <c r="K91" s="33">
        <v>4.9999999999999996E-2</v>
      </c>
      <c r="L91" s="43"/>
    </row>
    <row r="92" spans="1:12" ht="14.5">
      <c r="A92" s="30">
        <v>86</v>
      </c>
      <c r="B92" s="33">
        <v>4.4999999999999998E-2</v>
      </c>
      <c r="C92" s="33">
        <v>4.9999999999999996E-2</v>
      </c>
      <c r="D92" s="33">
        <v>0.04</v>
      </c>
      <c r="E92" s="33">
        <v>8.5000000000000006E-2</v>
      </c>
      <c r="F92" s="33">
        <v>5.9999999999999991E-2</v>
      </c>
      <c r="G92" s="33">
        <v>3.0000000000000002E-2</v>
      </c>
      <c r="H92" s="33">
        <v>0.04</v>
      </c>
      <c r="I92" s="33">
        <v>0.04</v>
      </c>
      <c r="J92" s="33">
        <v>0.02</v>
      </c>
      <c r="K92" s="33">
        <v>7.4999999999999997E-2</v>
      </c>
      <c r="L92" s="43"/>
    </row>
    <row r="93" spans="1:12" ht="14.5">
      <c r="A93" s="30">
        <v>87</v>
      </c>
      <c r="B93" s="33">
        <v>0.04</v>
      </c>
      <c r="C93" s="33">
        <v>4.9999999999999996E-2</v>
      </c>
      <c r="D93" s="33">
        <v>3.0000000000000002E-2</v>
      </c>
      <c r="E93" s="33">
        <v>5.0000000000000001E-3</v>
      </c>
      <c r="F93" s="33">
        <v>5.4999999999999993E-2</v>
      </c>
      <c r="G93" s="33">
        <v>4.4999999999999998E-2</v>
      </c>
      <c r="H93" s="33">
        <v>0.08</v>
      </c>
      <c r="I93" s="33">
        <v>4.9999999999999996E-2</v>
      </c>
      <c r="J93" s="33">
        <v>3.5000000000000003E-2</v>
      </c>
      <c r="K93" s="33">
        <v>4.9999999999999996E-2</v>
      </c>
      <c r="L93" s="43"/>
    </row>
    <row r="94" spans="1:12" ht="14.5">
      <c r="A94" s="30">
        <v>88</v>
      </c>
      <c r="B94" s="33">
        <v>3.0000000000000002E-2</v>
      </c>
      <c r="C94" s="33">
        <v>5.9999999999999991E-2</v>
      </c>
      <c r="D94" s="33">
        <v>2.5000000000000001E-2</v>
      </c>
      <c r="E94" s="33">
        <v>6.4999999999999988E-2</v>
      </c>
      <c r="F94" s="33">
        <v>4.9999999999999996E-2</v>
      </c>
      <c r="G94" s="33">
        <v>3.0000000000000002E-2</v>
      </c>
      <c r="H94" s="33">
        <v>4.9999999999999996E-2</v>
      </c>
      <c r="I94" s="33">
        <v>0.02</v>
      </c>
      <c r="J94" s="33">
        <v>4.4999999999999998E-2</v>
      </c>
      <c r="K94" s="33">
        <v>4.4999999999999998E-2</v>
      </c>
      <c r="L94" s="43"/>
    </row>
    <row r="95" spans="1:12" ht="14.5">
      <c r="A95" s="30">
        <v>89</v>
      </c>
      <c r="B95" s="33">
        <v>0.01</v>
      </c>
      <c r="C95" s="33">
        <v>1.4999999999999999E-2</v>
      </c>
      <c r="D95" s="33">
        <v>6.4999999999999988E-2</v>
      </c>
      <c r="E95" s="33">
        <v>0</v>
      </c>
      <c r="F95" s="33">
        <v>4.4999999999999998E-2</v>
      </c>
      <c r="G95" s="33">
        <v>6.4999999999999988E-2</v>
      </c>
      <c r="H95" s="33">
        <v>9.5000000000000015E-2</v>
      </c>
      <c r="I95" s="33">
        <v>0.08</v>
      </c>
      <c r="J95" s="33">
        <v>7.4999999999999997E-2</v>
      </c>
      <c r="K95" s="33">
        <v>4.9999999999999996E-2</v>
      </c>
      <c r="L95" s="43"/>
    </row>
    <row r="96" spans="1:12" ht="14.5">
      <c r="A96" s="30">
        <v>90</v>
      </c>
      <c r="B96" s="33">
        <v>4.9999999999999996E-2</v>
      </c>
      <c r="C96" s="33">
        <v>6.4999999999999988E-2</v>
      </c>
      <c r="D96" s="33">
        <v>4.4999999999999998E-2</v>
      </c>
      <c r="E96" s="33">
        <v>6.4999999999999988E-2</v>
      </c>
      <c r="F96" s="33">
        <v>0.04</v>
      </c>
      <c r="G96" s="33">
        <v>2.5000000000000001E-2</v>
      </c>
      <c r="H96" s="33">
        <v>5.4999999999999993E-2</v>
      </c>
      <c r="I96" s="33">
        <v>7.4999999999999997E-2</v>
      </c>
      <c r="J96" s="33">
        <v>0.04</v>
      </c>
      <c r="K96" s="33">
        <v>6.4999999999999988E-2</v>
      </c>
      <c r="L96" s="43"/>
    </row>
    <row r="97" spans="1:12" ht="14.5">
      <c r="A97" s="30">
        <v>91</v>
      </c>
      <c r="B97" s="33">
        <v>4.9999999999999996E-2</v>
      </c>
      <c r="C97" s="33">
        <v>6.4999999999999988E-2</v>
      </c>
      <c r="D97" s="33">
        <v>6.4999999999999988E-2</v>
      </c>
      <c r="E97" s="33">
        <v>2.5000000000000001E-2</v>
      </c>
      <c r="F97" s="33">
        <v>5.4999999999999993E-2</v>
      </c>
      <c r="G97" s="33">
        <v>5.4999999999999993E-2</v>
      </c>
      <c r="H97" s="33">
        <v>5.4999999999999993E-2</v>
      </c>
      <c r="I97" s="33">
        <v>3.5000000000000003E-2</v>
      </c>
      <c r="J97" s="33">
        <v>4.9999999999999996E-2</v>
      </c>
      <c r="K97" s="33">
        <v>4.4999999999999998E-2</v>
      </c>
      <c r="L97" s="43"/>
    </row>
    <row r="98" spans="1:12" ht="14.5">
      <c r="A98" s="30">
        <v>92</v>
      </c>
      <c r="B98" s="33">
        <v>0.04</v>
      </c>
      <c r="C98" s="33">
        <v>7.4999999999999997E-2</v>
      </c>
      <c r="D98" s="33">
        <v>6.4999999999999988E-2</v>
      </c>
      <c r="E98" s="33">
        <v>6.9999999999999993E-2</v>
      </c>
      <c r="F98" s="33">
        <v>1.4999999999999999E-2</v>
      </c>
      <c r="G98" s="33">
        <v>3.5000000000000003E-2</v>
      </c>
      <c r="H98" s="33">
        <v>4.4999999999999998E-2</v>
      </c>
      <c r="I98" s="33">
        <v>0.04</v>
      </c>
      <c r="J98" s="33">
        <v>7.4999999999999997E-2</v>
      </c>
      <c r="K98" s="33">
        <v>6.9999999999999993E-2</v>
      </c>
      <c r="L98" s="43"/>
    </row>
    <row r="99" spans="1:12" ht="14.5">
      <c r="A99" s="30">
        <v>93</v>
      </c>
      <c r="B99" s="33">
        <v>1.4999999999999999E-2</v>
      </c>
      <c r="C99" s="33">
        <v>5.9999999999999991E-2</v>
      </c>
      <c r="D99" s="33">
        <v>0.04</v>
      </c>
      <c r="E99" s="33">
        <v>0.04</v>
      </c>
      <c r="F99" s="33">
        <v>5.4999999999999993E-2</v>
      </c>
      <c r="G99" s="33">
        <v>0.04</v>
      </c>
      <c r="H99" s="33">
        <v>4.4999999999999998E-2</v>
      </c>
      <c r="I99" s="33">
        <v>4.4999999999999998E-2</v>
      </c>
      <c r="J99" s="33">
        <v>4.4999999999999998E-2</v>
      </c>
      <c r="K99" s="33">
        <v>4.9999999999999996E-2</v>
      </c>
      <c r="L99" s="43"/>
    </row>
    <row r="100" spans="1:12" ht="14.5">
      <c r="A100" s="30">
        <v>94</v>
      </c>
      <c r="B100" s="33">
        <v>3.5000000000000003E-2</v>
      </c>
      <c r="C100" s="33">
        <v>0.04</v>
      </c>
      <c r="D100" s="33">
        <v>4.4999999999999998E-2</v>
      </c>
      <c r="E100" s="33">
        <v>9.0000000000000011E-2</v>
      </c>
      <c r="F100" s="33">
        <v>3.5000000000000003E-2</v>
      </c>
      <c r="G100" s="33">
        <v>2.5000000000000001E-2</v>
      </c>
      <c r="H100" s="33">
        <v>0.04</v>
      </c>
      <c r="I100" s="33">
        <v>0.04</v>
      </c>
      <c r="J100" s="33">
        <v>3.5000000000000003E-2</v>
      </c>
      <c r="K100" s="33">
        <v>0.04</v>
      </c>
      <c r="L100" s="43"/>
    </row>
    <row r="101" spans="1:12" ht="14.5">
      <c r="A101" s="30">
        <v>95</v>
      </c>
      <c r="B101" s="33">
        <v>1.4999999999999999E-2</v>
      </c>
      <c r="C101" s="33">
        <v>5.4999999999999993E-2</v>
      </c>
      <c r="D101" s="33">
        <v>3.5000000000000003E-2</v>
      </c>
      <c r="E101" s="33">
        <v>4.4999999999999998E-2</v>
      </c>
      <c r="F101" s="33">
        <v>3.0000000000000002E-2</v>
      </c>
      <c r="G101" s="33">
        <v>8.5000000000000006E-2</v>
      </c>
      <c r="H101" s="33">
        <v>0.08</v>
      </c>
      <c r="I101" s="33">
        <v>4.4999999999999998E-2</v>
      </c>
      <c r="J101" s="33">
        <v>3.5000000000000003E-2</v>
      </c>
      <c r="K101" s="33">
        <v>0.02</v>
      </c>
      <c r="L101" s="43"/>
    </row>
    <row r="102" spans="1:12" ht="14.5">
      <c r="A102" s="30">
        <v>96</v>
      </c>
      <c r="B102" s="33">
        <v>4.4999999999999998E-2</v>
      </c>
      <c r="C102" s="33">
        <v>0.08</v>
      </c>
      <c r="D102" s="33">
        <v>6.4999999999999988E-2</v>
      </c>
      <c r="E102" s="33">
        <v>3.5000000000000003E-2</v>
      </c>
      <c r="F102" s="33">
        <v>2.5000000000000001E-2</v>
      </c>
      <c r="G102" s="33">
        <v>0.04</v>
      </c>
      <c r="H102" s="33">
        <v>5.9999999999999991E-2</v>
      </c>
      <c r="I102" s="33">
        <v>0.04</v>
      </c>
      <c r="J102" s="33">
        <v>0.01</v>
      </c>
      <c r="K102" s="33">
        <v>3.5000000000000003E-2</v>
      </c>
      <c r="L102" s="43"/>
    </row>
    <row r="103" spans="1:12" ht="14.5">
      <c r="A103" s="30">
        <v>97</v>
      </c>
      <c r="B103" s="33">
        <v>0.01</v>
      </c>
      <c r="C103" s="33">
        <v>5.4999999999999993E-2</v>
      </c>
      <c r="D103" s="33">
        <v>0.08</v>
      </c>
      <c r="E103" s="33">
        <v>6.9999999999999993E-2</v>
      </c>
      <c r="F103" s="33">
        <v>-5.0000000000000001E-3</v>
      </c>
      <c r="G103" s="33">
        <v>0.08</v>
      </c>
      <c r="H103" s="33">
        <v>3.5000000000000003E-2</v>
      </c>
      <c r="I103" s="33">
        <v>1.4999999999999999E-2</v>
      </c>
      <c r="J103" s="33">
        <v>7.4999999999999997E-2</v>
      </c>
      <c r="K103" s="33">
        <v>5.9999999999999991E-2</v>
      </c>
      <c r="L103" s="43"/>
    </row>
    <row r="104" spans="1:12" ht="14.5">
      <c r="A104" s="30">
        <v>98</v>
      </c>
      <c r="B104" s="33">
        <v>0.04</v>
      </c>
      <c r="C104" s="33">
        <v>-5.0000000000000001E-3</v>
      </c>
      <c r="D104" s="33">
        <v>5.9999999999999991E-2</v>
      </c>
      <c r="E104" s="33">
        <v>4.4999999999999998E-2</v>
      </c>
      <c r="F104" s="33">
        <v>9.0000000000000011E-2</v>
      </c>
      <c r="G104" s="33">
        <v>6.9999999999999993E-2</v>
      </c>
      <c r="H104" s="33">
        <v>5.4999999999999993E-2</v>
      </c>
      <c r="I104" s="33">
        <v>1.4999999999999999E-2</v>
      </c>
      <c r="J104" s="33">
        <v>5.4999999999999993E-2</v>
      </c>
      <c r="K104" s="33">
        <v>4.9999999999999996E-2</v>
      </c>
      <c r="L104" s="43"/>
    </row>
    <row r="105" spans="1:12" ht="14.5">
      <c r="A105" s="30">
        <v>99</v>
      </c>
      <c r="B105" s="33">
        <v>6.4999999999999988E-2</v>
      </c>
      <c r="C105" s="33">
        <v>4.4999999999999998E-2</v>
      </c>
      <c r="D105" s="33">
        <v>0.04</v>
      </c>
      <c r="E105" s="33">
        <v>0.04</v>
      </c>
      <c r="F105" s="33">
        <v>5.9999999999999991E-2</v>
      </c>
      <c r="G105" s="33">
        <v>4.9999999999999996E-2</v>
      </c>
      <c r="H105" s="33">
        <v>4.9999999999999996E-2</v>
      </c>
      <c r="I105" s="33">
        <v>5.9999999999999991E-2</v>
      </c>
      <c r="J105" s="33">
        <v>5.4999999999999993E-2</v>
      </c>
      <c r="K105" s="33">
        <v>3.5000000000000003E-2</v>
      </c>
      <c r="L105" s="43"/>
    </row>
    <row r="106" spans="1:12" ht="14.5">
      <c r="A106" s="30">
        <v>100</v>
      </c>
      <c r="B106" s="33">
        <v>0.01</v>
      </c>
      <c r="C106" s="33">
        <v>1.4999999999999999E-2</v>
      </c>
      <c r="D106" s="33">
        <v>5.9999999999999991E-2</v>
      </c>
      <c r="E106" s="33">
        <v>1.4999999999999999E-2</v>
      </c>
      <c r="F106" s="33">
        <v>0.02</v>
      </c>
      <c r="G106" s="33">
        <v>3.5000000000000003E-2</v>
      </c>
      <c r="H106" s="33">
        <v>5.4999999999999993E-2</v>
      </c>
      <c r="I106" s="33">
        <v>5.4999999999999993E-2</v>
      </c>
      <c r="J106" s="33">
        <v>3.5000000000000003E-2</v>
      </c>
      <c r="K106" s="33">
        <v>4.4999999999999998E-2</v>
      </c>
      <c r="L106" s="4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401E0-B12A-4474-8233-DC5DF813D377}">
  <dimension ref="A2:O109"/>
  <sheetViews>
    <sheetView workbookViewId="0"/>
  </sheetViews>
  <sheetFormatPr defaultRowHeight="14"/>
  <cols>
    <col min="1" max="1" width="11.75" bestFit="1" customWidth="1"/>
    <col min="2" max="2" width="12.75" bestFit="1" customWidth="1"/>
    <col min="13" max="13" width="24.33203125" customWidth="1"/>
  </cols>
  <sheetData>
    <row r="2" spans="1:15" ht="14.5">
      <c r="A2" s="30"/>
      <c r="B2" s="30"/>
      <c r="C2" s="30"/>
      <c r="D2" s="30"/>
      <c r="E2" s="30"/>
      <c r="G2" s="30"/>
      <c r="H2" s="30"/>
      <c r="J2" s="30"/>
      <c r="K2" s="30"/>
      <c r="L2" s="30"/>
      <c r="M2" s="75"/>
    </row>
    <row r="3" spans="1:15" ht="14.5">
      <c r="D3" s="30"/>
      <c r="E3" s="30"/>
      <c r="G3" s="30"/>
      <c r="H3" s="30"/>
      <c r="I3" s="30"/>
      <c r="J3" s="30"/>
      <c r="K3" s="30"/>
      <c r="L3" s="30"/>
      <c r="M3" s="75"/>
    </row>
    <row r="4" spans="1:15" ht="14.5">
      <c r="A4" s="30"/>
      <c r="B4" s="30"/>
      <c r="C4" s="30"/>
      <c r="D4" s="30"/>
      <c r="E4" s="30"/>
      <c r="G4" s="30"/>
      <c r="H4" s="30"/>
      <c r="I4" s="30"/>
      <c r="J4" s="30"/>
      <c r="K4" s="30"/>
      <c r="L4" s="30"/>
    </row>
    <row r="5" spans="1:15" ht="14.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6"/>
      <c r="N5" s="28"/>
      <c r="O5" s="28"/>
    </row>
    <row r="7" spans="1:15" ht="14.5">
      <c r="A7" s="30"/>
      <c r="B7" s="36" t="s">
        <v>126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5" ht="14.5">
      <c r="A8" s="30"/>
      <c r="B8" s="30" t="s">
        <v>57</v>
      </c>
      <c r="C8" s="30"/>
      <c r="D8" s="30"/>
      <c r="E8" s="30"/>
      <c r="F8" s="30"/>
      <c r="G8" s="30"/>
      <c r="H8" s="30"/>
      <c r="I8" s="30"/>
      <c r="J8" s="30"/>
      <c r="K8" s="30"/>
      <c r="L8" s="36" t="s">
        <v>128</v>
      </c>
      <c r="M8" s="76">
        <f>AVERAGE(M10:M109)</f>
        <v>4.5749229665299415E-2</v>
      </c>
    </row>
    <row r="9" spans="1:15" ht="14.5">
      <c r="A9" s="30" t="s">
        <v>58</v>
      </c>
      <c r="B9" s="31">
        <v>0</v>
      </c>
      <c r="C9" s="31">
        <v>1</v>
      </c>
      <c r="D9" s="31">
        <v>2</v>
      </c>
      <c r="E9" s="31">
        <v>3</v>
      </c>
      <c r="F9" s="31">
        <v>4</v>
      </c>
      <c r="G9" s="31">
        <v>5</v>
      </c>
      <c r="H9" s="31">
        <v>6</v>
      </c>
      <c r="I9" s="31">
        <v>7</v>
      </c>
      <c r="J9" s="31">
        <v>8</v>
      </c>
      <c r="K9" s="31">
        <v>9</v>
      </c>
      <c r="L9" s="31">
        <v>10</v>
      </c>
      <c r="M9" s="75" t="s">
        <v>127</v>
      </c>
    </row>
    <row r="10" spans="1:15" ht="14.5">
      <c r="A10" s="30">
        <v>1</v>
      </c>
      <c r="B10" s="34">
        <f>(1+'Q3) data'!B7)</f>
        <v>1.05</v>
      </c>
      <c r="C10" s="34">
        <f>(1+'Q3) data'!C7)</f>
        <v>1.075</v>
      </c>
      <c r="D10" s="34">
        <f>(1+'Q3) data'!D7)</f>
        <v>1.05</v>
      </c>
      <c r="E10" s="34">
        <f>(1+'Q3) data'!E7)</f>
        <v>1.05</v>
      </c>
      <c r="F10" s="34">
        <f>(1+'Q3) data'!F7)</f>
        <v>1.05</v>
      </c>
      <c r="G10" s="34">
        <f>(1+'Q3) data'!G7)</f>
        <v>1.0449999999999999</v>
      </c>
      <c r="H10" s="34">
        <f>(1+'Q3) data'!H7)</f>
        <v>1.07</v>
      </c>
      <c r="I10" s="34">
        <f>(1+'Q3) data'!I7)</f>
        <v>1.05</v>
      </c>
      <c r="J10" s="34">
        <f>(1+'Q3) data'!J7)</f>
        <v>1.05</v>
      </c>
      <c r="K10" s="34">
        <f>(1+'Q3) data'!K7)</f>
        <v>1.03</v>
      </c>
      <c r="L10" s="34">
        <f>(1+'Q3) data'!L7)</f>
        <v>1</v>
      </c>
      <c r="M10" s="76">
        <f>PRODUCT(B10:L10)^0.1-1</f>
        <v>5.1933183245087999E-2</v>
      </c>
    </row>
    <row r="11" spans="1:15" ht="14.5">
      <c r="A11" s="30">
        <v>2</v>
      </c>
      <c r="B11" s="34">
        <f>(1+'Q3) data'!B8)</f>
        <v>1.0249999999999999</v>
      </c>
      <c r="C11" s="34">
        <f>(1+'Q3) data'!C8)</f>
        <v>1.03</v>
      </c>
      <c r="D11" s="34">
        <f>(1+'Q3) data'!D8)</f>
        <v>1.05</v>
      </c>
      <c r="E11" s="34">
        <f>(1+'Q3) data'!E8)</f>
        <v>1.0549999999999999</v>
      </c>
      <c r="F11" s="34">
        <f>(1+'Q3) data'!F8)</f>
        <v>1.08</v>
      </c>
      <c r="G11" s="34">
        <f>(1+'Q3) data'!G8)</f>
        <v>1.0549999999999999</v>
      </c>
      <c r="H11" s="34">
        <f>(1+'Q3) data'!H8)</f>
        <v>1.04</v>
      </c>
      <c r="I11" s="34">
        <f>(1+'Q3) data'!I8)</f>
        <v>1.0149999999999999</v>
      </c>
      <c r="J11" s="34">
        <f>(1+'Q3) data'!J8)</f>
        <v>1.0149999999999999</v>
      </c>
      <c r="K11" s="34">
        <f>(1+'Q3) data'!K8)</f>
        <v>1.075</v>
      </c>
      <c r="L11" s="34">
        <f>(1+'Q3) data'!L8)</f>
        <v>1</v>
      </c>
      <c r="M11" s="76">
        <f t="shared" ref="M11:M74" si="0">PRODUCT(B11:L11)^0.1-1</f>
        <v>4.3771165573810666E-2</v>
      </c>
    </row>
    <row r="12" spans="1:15" ht="14.5">
      <c r="A12" s="30">
        <v>3</v>
      </c>
      <c r="B12" s="34">
        <f>(1+'Q3) data'!B9)</f>
        <v>1.0349999999999999</v>
      </c>
      <c r="C12" s="34">
        <f>(1+'Q3) data'!C9)</f>
        <v>1.07</v>
      </c>
      <c r="D12" s="34">
        <f>(1+'Q3) data'!D9)</f>
        <v>1.04</v>
      </c>
      <c r="E12" s="34">
        <f>(1+'Q3) data'!E9)</f>
        <v>1.0349999999999999</v>
      </c>
      <c r="F12" s="34">
        <f>(1+'Q3) data'!F9)</f>
        <v>1.0449999999999999</v>
      </c>
      <c r="G12" s="34">
        <f>(1+'Q3) data'!G9)</f>
        <v>1.075</v>
      </c>
      <c r="H12" s="34">
        <f>(1+'Q3) data'!H9)</f>
        <v>1.0349999999999999</v>
      </c>
      <c r="I12" s="34">
        <f>(1+'Q3) data'!I9)</f>
        <v>1.0449999999999999</v>
      </c>
      <c r="J12" s="34">
        <f>(1+'Q3) data'!J9)</f>
        <v>1.0449999999999999</v>
      </c>
      <c r="K12" s="34">
        <f>(1+'Q3) data'!K9)</f>
        <v>1.0449999999999999</v>
      </c>
      <c r="L12" s="34">
        <f>(1+'Q3) data'!L9)</f>
        <v>1</v>
      </c>
      <c r="M12" s="76">
        <f t="shared" si="0"/>
        <v>4.6914413985312597E-2</v>
      </c>
    </row>
    <row r="13" spans="1:15" ht="14.5">
      <c r="A13" s="30">
        <v>4</v>
      </c>
      <c r="B13" s="34">
        <f>(1+'Q3) data'!B10)</f>
        <v>1.0049999999999999</v>
      </c>
      <c r="C13" s="34">
        <f>(1+'Q3) data'!C10)</f>
        <v>1.06</v>
      </c>
      <c r="D13" s="34">
        <f>(1+'Q3) data'!D10)</f>
        <v>1.04</v>
      </c>
      <c r="E13" s="34">
        <f>(1+'Q3) data'!E10)</f>
        <v>1.0349999999999999</v>
      </c>
      <c r="F13" s="34">
        <f>(1+'Q3) data'!F10)</f>
        <v>1.0649999999999999</v>
      </c>
      <c r="G13" s="34">
        <f>(1+'Q3) data'!G10)</f>
        <v>1.08</v>
      </c>
      <c r="H13" s="34">
        <f>(1+'Q3) data'!H10)</f>
        <v>1.0449999999999999</v>
      </c>
      <c r="I13" s="34">
        <f>(1+'Q3) data'!I10)</f>
        <v>1.05</v>
      </c>
      <c r="J13" s="34">
        <f>(1+'Q3) data'!J10)</f>
        <v>1.07</v>
      </c>
      <c r="K13" s="34">
        <f>(1+'Q3) data'!K10)</f>
        <v>1.05</v>
      </c>
      <c r="L13" s="34">
        <f>(1+'Q3) data'!L10)</f>
        <v>1</v>
      </c>
      <c r="M13" s="76">
        <f t="shared" si="0"/>
        <v>4.9807725892112797E-2</v>
      </c>
    </row>
    <row r="14" spans="1:15" ht="14.5">
      <c r="A14" s="30">
        <v>5</v>
      </c>
      <c r="B14" s="34">
        <f>(1+'Q3) data'!B11)</f>
        <v>1.03</v>
      </c>
      <c r="C14" s="34">
        <f>(1+'Q3) data'!C11)</f>
        <v>1.07</v>
      </c>
      <c r="D14" s="34">
        <f>(1+'Q3) data'!D11)</f>
        <v>1.0449999999999999</v>
      </c>
      <c r="E14" s="34">
        <f>(1+'Q3) data'!E11)</f>
        <v>1.02</v>
      </c>
      <c r="F14" s="34">
        <f>(1+'Q3) data'!F11)</f>
        <v>1.06</v>
      </c>
      <c r="G14" s="34">
        <f>(1+'Q3) data'!G11)</f>
        <v>1.05</v>
      </c>
      <c r="H14" s="34">
        <f>(1+'Q3) data'!H11)</f>
        <v>1.07</v>
      </c>
      <c r="I14" s="34">
        <f>(1+'Q3) data'!I11)</f>
        <v>1.0649999999999999</v>
      </c>
      <c r="J14" s="34">
        <f>(1+'Q3) data'!J11)</f>
        <v>1.01</v>
      </c>
      <c r="K14" s="34">
        <f>(1+'Q3) data'!K11)</f>
        <v>1.0549999999999999</v>
      </c>
      <c r="L14" s="34">
        <f>(1+'Q3) data'!L11)</f>
        <v>1</v>
      </c>
      <c r="M14" s="76">
        <f t="shared" si="0"/>
        <v>4.7306948143084337E-2</v>
      </c>
    </row>
    <row r="15" spans="1:15" ht="14.5">
      <c r="A15" s="30">
        <v>6</v>
      </c>
      <c r="B15" s="34">
        <f>(1+'Q3) data'!B12)</f>
        <v>1.07</v>
      </c>
      <c r="C15" s="34">
        <f>(1+'Q3) data'!C12)</f>
        <v>1.0449999999999999</v>
      </c>
      <c r="D15" s="34">
        <f>(1+'Q3) data'!D12)</f>
        <v>1.06</v>
      </c>
      <c r="E15" s="34">
        <f>(1+'Q3) data'!E12)</f>
        <v>1.05</v>
      </c>
      <c r="F15" s="34">
        <f>(1+'Q3) data'!F12)</f>
        <v>1.04</v>
      </c>
      <c r="G15" s="34">
        <f>(1+'Q3) data'!G12)</f>
        <v>1.0249999999999999</v>
      </c>
      <c r="H15" s="34">
        <f>(1+'Q3) data'!H12)</f>
        <v>1.01</v>
      </c>
      <c r="I15" s="34">
        <f>(1+'Q3) data'!I12)</f>
        <v>1.06</v>
      </c>
      <c r="J15" s="34">
        <f>(1+'Q3) data'!J12)</f>
        <v>1</v>
      </c>
      <c r="K15" s="34">
        <f>(1+'Q3) data'!K12)</f>
        <v>1.04</v>
      </c>
      <c r="L15" s="34">
        <f>(1+'Q3) data'!L12)</f>
        <v>1</v>
      </c>
      <c r="M15" s="76">
        <f t="shared" si="0"/>
        <v>3.9779621615268823E-2</v>
      </c>
    </row>
    <row r="16" spans="1:15" ht="14.5">
      <c r="A16" s="30">
        <v>7</v>
      </c>
      <c r="B16" s="34">
        <f>(1+'Q3) data'!B13)</f>
        <v>1.0249999999999999</v>
      </c>
      <c r="C16" s="34">
        <f>(1+'Q3) data'!C13)</f>
        <v>1.03</v>
      </c>
      <c r="D16" s="34">
        <f>(1+'Q3) data'!D13)</f>
        <v>1.0249999999999999</v>
      </c>
      <c r="E16" s="34">
        <f>(1+'Q3) data'!E13)</f>
        <v>1.04</v>
      </c>
      <c r="F16" s="34">
        <f>(1+'Q3) data'!F13)</f>
        <v>1.08</v>
      </c>
      <c r="G16" s="34">
        <f>(1+'Q3) data'!G13)</f>
        <v>1.0549999999999999</v>
      </c>
      <c r="H16" s="34">
        <f>(1+'Q3) data'!H13)</f>
        <v>1.04</v>
      </c>
      <c r="I16" s="34">
        <f>(1+'Q3) data'!I13)</f>
        <v>1.08</v>
      </c>
      <c r="J16" s="34">
        <f>(1+'Q3) data'!J13)</f>
        <v>1.0349999999999999</v>
      </c>
      <c r="K16" s="34">
        <f>(1+'Q3) data'!K13)</f>
        <v>1.07</v>
      </c>
      <c r="L16" s="34">
        <f>(1+'Q3) data'!L13)</f>
        <v>1</v>
      </c>
      <c r="M16" s="76">
        <f t="shared" si="0"/>
        <v>4.7798019471316122E-2</v>
      </c>
    </row>
    <row r="17" spans="1:13" ht="14.5">
      <c r="A17" s="30">
        <v>8</v>
      </c>
      <c r="B17" s="34">
        <f>(1+'Q3) data'!B14)</f>
        <v>1.0249999999999999</v>
      </c>
      <c r="C17" s="34">
        <f>(1+'Q3) data'!C14)</f>
        <v>1.085</v>
      </c>
      <c r="D17" s="34">
        <f>(1+'Q3) data'!D14)</f>
        <v>1.095</v>
      </c>
      <c r="E17" s="34">
        <f>(1+'Q3) data'!E14)</f>
        <v>1.0549999999999999</v>
      </c>
      <c r="F17" s="34">
        <f>(1+'Q3) data'!F14)</f>
        <v>1.0549999999999999</v>
      </c>
      <c r="G17" s="34">
        <f>(1+'Q3) data'!G14)</f>
        <v>1.06</v>
      </c>
      <c r="H17" s="34">
        <f>(1+'Q3) data'!H14)</f>
        <v>1.0349999999999999</v>
      </c>
      <c r="I17" s="34">
        <f>(1+'Q3) data'!I14)</f>
        <v>1.02</v>
      </c>
      <c r="J17" s="34">
        <f>(1+'Q3) data'!J14)</f>
        <v>1.0549999999999999</v>
      </c>
      <c r="K17" s="34">
        <f>(1+'Q3) data'!K14)</f>
        <v>1.0349999999999999</v>
      </c>
      <c r="L17" s="34">
        <f>(1+'Q3) data'!L14)</f>
        <v>1</v>
      </c>
      <c r="M17" s="76">
        <f t="shared" si="0"/>
        <v>5.1746762466613694E-2</v>
      </c>
    </row>
    <row r="18" spans="1:13" ht="14.5">
      <c r="A18" s="30">
        <v>9</v>
      </c>
      <c r="B18" s="34">
        <f>(1+'Q3) data'!B15)</f>
        <v>1.0900000000000001</v>
      </c>
      <c r="C18" s="34">
        <f>(1+'Q3) data'!C15)</f>
        <v>1.1200000000000001</v>
      </c>
      <c r="D18" s="34">
        <f>(1+'Q3) data'!D15)</f>
        <v>1.02</v>
      </c>
      <c r="E18" s="34">
        <f>(1+'Q3) data'!E15)</f>
        <v>0.97</v>
      </c>
      <c r="F18" s="34">
        <f>(1+'Q3) data'!F15)</f>
        <v>1.02</v>
      </c>
      <c r="G18" s="34">
        <f>(1+'Q3) data'!G15)</f>
        <v>1.0349999999999999</v>
      </c>
      <c r="H18" s="34">
        <f>(1+'Q3) data'!H15)</f>
        <v>1.08</v>
      </c>
      <c r="I18" s="34">
        <f>(1+'Q3) data'!I15)</f>
        <v>1.0549999999999999</v>
      </c>
      <c r="J18" s="34">
        <f>(1+'Q3) data'!J15)</f>
        <v>1.0549999999999999</v>
      </c>
      <c r="K18" s="34">
        <f>(1+'Q3) data'!K15)</f>
        <v>1.0649999999999999</v>
      </c>
      <c r="L18" s="34">
        <f>(1+'Q3) data'!L15)</f>
        <v>1</v>
      </c>
      <c r="M18" s="76">
        <f t="shared" si="0"/>
        <v>5.0227831436512993E-2</v>
      </c>
    </row>
    <row r="19" spans="1:13" ht="14.5">
      <c r="A19" s="30">
        <v>10</v>
      </c>
      <c r="B19" s="34">
        <f>(1+'Q3) data'!B16)</f>
        <v>1.0349999999999999</v>
      </c>
      <c r="C19" s="34">
        <f>(1+'Q3) data'!C16)</f>
        <v>1.095</v>
      </c>
      <c r="D19" s="34">
        <f>(1+'Q3) data'!D16)</f>
        <v>1.0349999999999999</v>
      </c>
      <c r="E19" s="34">
        <f>(1+'Q3) data'!E16)</f>
        <v>1.0549999999999999</v>
      </c>
      <c r="F19" s="34">
        <f>(1+'Q3) data'!F16)</f>
        <v>1.0449999999999999</v>
      </c>
      <c r="G19" s="34">
        <f>(1+'Q3) data'!G16)</f>
        <v>1.0549999999999999</v>
      </c>
      <c r="H19" s="34">
        <f>(1+'Q3) data'!H16)</f>
        <v>1.0449999999999999</v>
      </c>
      <c r="I19" s="34">
        <f>(1+'Q3) data'!I16)</f>
        <v>1.0149999999999999</v>
      </c>
      <c r="J19" s="34">
        <f>(1+'Q3) data'!J16)</f>
        <v>1.0349999999999999</v>
      </c>
      <c r="K19" s="34">
        <f>(1+'Q3) data'!K16)</f>
        <v>1.0349999999999999</v>
      </c>
      <c r="L19" s="34">
        <f>(1+'Q3) data'!L16)</f>
        <v>1</v>
      </c>
      <c r="M19" s="76">
        <f t="shared" si="0"/>
        <v>4.4811408434176414E-2</v>
      </c>
    </row>
    <row r="20" spans="1:13" ht="14.5">
      <c r="A20" s="30">
        <v>11</v>
      </c>
      <c r="B20" s="34">
        <f>(1+'Q3) data'!B17)</f>
        <v>1.02</v>
      </c>
      <c r="C20" s="34">
        <f>(1+'Q3) data'!C17)</f>
        <v>1.07</v>
      </c>
      <c r="D20" s="34">
        <f>(1+'Q3) data'!D17)</f>
        <v>1.0349999999999999</v>
      </c>
      <c r="E20" s="34">
        <f>(1+'Q3) data'!E17)</f>
        <v>1.0249999999999999</v>
      </c>
      <c r="F20" s="34">
        <f>(1+'Q3) data'!F17)</f>
        <v>1.085</v>
      </c>
      <c r="G20" s="34">
        <f>(1+'Q3) data'!G17)</f>
        <v>1.08</v>
      </c>
      <c r="H20" s="34">
        <f>(1+'Q3) data'!H17)</f>
        <v>1.02</v>
      </c>
      <c r="I20" s="34">
        <f>(1+'Q3) data'!I17)</f>
        <v>1.0549999999999999</v>
      </c>
      <c r="J20" s="34">
        <f>(1+'Q3) data'!J17)</f>
        <v>1.0649999999999999</v>
      </c>
      <c r="K20" s="34">
        <f>(1+'Q3) data'!K17)</f>
        <v>1.03</v>
      </c>
      <c r="L20" s="34">
        <f>(1+'Q3) data'!L17)</f>
        <v>1</v>
      </c>
      <c r="M20" s="76">
        <f t="shared" si="0"/>
        <v>4.8224031830067293E-2</v>
      </c>
    </row>
    <row r="21" spans="1:13" ht="14.5">
      <c r="A21" s="30">
        <v>12</v>
      </c>
      <c r="B21" s="34">
        <f>(1+'Q3) data'!B18)</f>
        <v>1.0900000000000001</v>
      </c>
      <c r="C21" s="34">
        <f>(1+'Q3) data'!C18)</f>
        <v>1.05</v>
      </c>
      <c r="D21" s="34">
        <f>(1+'Q3) data'!D18)</f>
        <v>1.08</v>
      </c>
      <c r="E21" s="34">
        <f>(1+'Q3) data'!E18)</f>
        <v>1.04</v>
      </c>
      <c r="F21" s="34">
        <f>(1+'Q3) data'!F18)</f>
        <v>0.97</v>
      </c>
      <c r="G21" s="34">
        <f>(1+'Q3) data'!G18)</f>
        <v>1.06</v>
      </c>
      <c r="H21" s="34">
        <f>(1+'Q3) data'!H18)</f>
        <v>1.0249999999999999</v>
      </c>
      <c r="I21" s="34">
        <f>(1+'Q3) data'!I18)</f>
        <v>1.04</v>
      </c>
      <c r="J21" s="34">
        <f>(1+'Q3) data'!J18)</f>
        <v>1.085</v>
      </c>
      <c r="K21" s="34">
        <f>(1+'Q3) data'!K18)</f>
        <v>1.0649999999999999</v>
      </c>
      <c r="L21" s="34">
        <f>(1+'Q3) data'!L18)</f>
        <v>1</v>
      </c>
      <c r="M21" s="76">
        <f t="shared" si="0"/>
        <v>4.9950208662540074E-2</v>
      </c>
    </row>
    <row r="22" spans="1:13" ht="14.5">
      <c r="A22" s="30">
        <v>13</v>
      </c>
      <c r="B22" s="34">
        <f>(1+'Q3) data'!B19)</f>
        <v>1.08</v>
      </c>
      <c r="C22" s="34">
        <f>(1+'Q3) data'!C19)</f>
        <v>1.0449999999999999</v>
      </c>
      <c r="D22" s="34">
        <f>(1+'Q3) data'!D19)</f>
        <v>1.0349999999999999</v>
      </c>
      <c r="E22" s="34">
        <f>(1+'Q3) data'!E19)</f>
        <v>1.0649999999999999</v>
      </c>
      <c r="F22" s="34">
        <f>(1+'Q3) data'!F19)</f>
        <v>1.0649999999999999</v>
      </c>
      <c r="G22" s="34">
        <f>(1+'Q3) data'!G19)</f>
        <v>1.07</v>
      </c>
      <c r="H22" s="34">
        <f>(1+'Q3) data'!H19)</f>
        <v>1.0449999999999999</v>
      </c>
      <c r="I22" s="34">
        <f>(1+'Q3) data'!I19)</f>
        <v>1.04</v>
      </c>
      <c r="J22" s="34">
        <f>(1+'Q3) data'!J19)</f>
        <v>1.095</v>
      </c>
      <c r="K22" s="34">
        <f>(1+'Q3) data'!K19)</f>
        <v>1.0349999999999999</v>
      </c>
      <c r="L22" s="34">
        <f>(1+'Q3) data'!L19)</f>
        <v>1</v>
      </c>
      <c r="M22" s="76">
        <f t="shared" si="0"/>
        <v>5.7320733968290627E-2</v>
      </c>
    </row>
    <row r="23" spans="1:13" ht="14.5">
      <c r="A23" s="30">
        <v>14</v>
      </c>
      <c r="B23" s="34">
        <f>(1+'Q3) data'!B20)</f>
        <v>1.07</v>
      </c>
      <c r="C23" s="34">
        <f>(1+'Q3) data'!C20)</f>
        <v>1.05</v>
      </c>
      <c r="D23" s="34">
        <f>(1+'Q3) data'!D20)</f>
        <v>1.05</v>
      </c>
      <c r="E23" s="34">
        <f>(1+'Q3) data'!E20)</f>
        <v>1.0449999999999999</v>
      </c>
      <c r="F23" s="34">
        <f>(1+'Q3) data'!F20)</f>
        <v>1.06</v>
      </c>
      <c r="G23" s="34">
        <f>(1+'Q3) data'!G20)</f>
        <v>1.0349999999999999</v>
      </c>
      <c r="H23" s="34">
        <f>(1+'Q3) data'!H20)</f>
        <v>1.0649999999999999</v>
      </c>
      <c r="I23" s="34">
        <f>(1+'Q3) data'!I20)</f>
        <v>1.04</v>
      </c>
      <c r="J23" s="34">
        <f>(1+'Q3) data'!J20)</f>
        <v>1.0900000000000001</v>
      </c>
      <c r="K23" s="34">
        <f>(1+'Q3) data'!K20)</f>
        <v>1.0900000000000001</v>
      </c>
      <c r="L23" s="34">
        <f>(1+'Q3) data'!L20)</f>
        <v>1</v>
      </c>
      <c r="M23" s="76">
        <f t="shared" si="0"/>
        <v>5.9341734664246859E-2</v>
      </c>
    </row>
    <row r="24" spans="1:13" ht="14.5">
      <c r="A24" s="30">
        <v>15</v>
      </c>
      <c r="B24" s="34">
        <f>(1+'Q3) data'!B21)</f>
        <v>1.0449999999999999</v>
      </c>
      <c r="C24" s="34">
        <f>(1+'Q3) data'!C21)</f>
        <v>1.05</v>
      </c>
      <c r="D24" s="34">
        <f>(1+'Q3) data'!D21)</f>
        <v>1.03</v>
      </c>
      <c r="E24" s="34">
        <f>(1+'Q3) data'!E21)</f>
        <v>1</v>
      </c>
      <c r="F24" s="34">
        <f>(1+'Q3) data'!F21)</f>
        <v>1.02</v>
      </c>
      <c r="G24" s="34">
        <f>(1+'Q3) data'!G21)</f>
        <v>1.04</v>
      </c>
      <c r="H24" s="34">
        <f>(1+'Q3) data'!H21)</f>
        <v>1.05</v>
      </c>
      <c r="I24" s="34">
        <f>(1+'Q3) data'!I21)</f>
        <v>1.0549999999999999</v>
      </c>
      <c r="J24" s="34">
        <f>(1+'Q3) data'!J21)</f>
        <v>1.06</v>
      </c>
      <c r="K24" s="34">
        <f>(1+'Q3) data'!K21)</f>
        <v>1.0249999999999999</v>
      </c>
      <c r="L24" s="34">
        <f>(1+'Q3) data'!L21)</f>
        <v>1</v>
      </c>
      <c r="M24" s="76">
        <f t="shared" si="0"/>
        <v>3.7348734487600677E-2</v>
      </c>
    </row>
    <row r="25" spans="1:13" ht="14.5">
      <c r="A25" s="30">
        <v>16</v>
      </c>
      <c r="B25" s="34">
        <f>(1+'Q3) data'!B22)</f>
        <v>1.0349999999999999</v>
      </c>
      <c r="C25" s="34">
        <f>(1+'Q3) data'!C22)</f>
        <v>1.0349999999999999</v>
      </c>
      <c r="D25" s="34">
        <f>(1+'Q3) data'!D22)</f>
        <v>1.0249999999999999</v>
      </c>
      <c r="E25" s="34">
        <f>(1+'Q3) data'!E22)</f>
        <v>1.06</v>
      </c>
      <c r="F25" s="34">
        <f>(1+'Q3) data'!F22)</f>
        <v>1.05</v>
      </c>
      <c r="G25" s="34">
        <f>(1+'Q3) data'!G22)</f>
        <v>1.0249999999999999</v>
      </c>
      <c r="H25" s="34">
        <f>(1+'Q3) data'!H22)</f>
        <v>1.05</v>
      </c>
      <c r="I25" s="34">
        <f>(1+'Q3) data'!I22)</f>
        <v>1.04</v>
      </c>
      <c r="J25" s="34">
        <f>(1+'Q3) data'!J22)</f>
        <v>1.0349999999999999</v>
      </c>
      <c r="K25" s="34">
        <f>(1+'Q3) data'!K22)</f>
        <v>1.0549999999999999</v>
      </c>
      <c r="L25" s="34">
        <f>(1+'Q3) data'!L22)</f>
        <v>1</v>
      </c>
      <c r="M25" s="76">
        <f t="shared" si="0"/>
        <v>4.0935702075386216E-2</v>
      </c>
    </row>
    <row r="26" spans="1:13" ht="14.5">
      <c r="A26" s="30">
        <v>17</v>
      </c>
      <c r="B26" s="34">
        <f>(1+'Q3) data'!B23)</f>
        <v>1.05</v>
      </c>
      <c r="C26" s="34">
        <f>(1+'Q3) data'!C23)</f>
        <v>1.0249999999999999</v>
      </c>
      <c r="D26" s="34">
        <f>(1+'Q3) data'!D23)</f>
        <v>1.03</v>
      </c>
      <c r="E26" s="34">
        <f>(1+'Q3) data'!E23)</f>
        <v>1.05</v>
      </c>
      <c r="F26" s="34">
        <f>(1+'Q3) data'!F23)</f>
        <v>1.07</v>
      </c>
      <c r="G26" s="34">
        <f>(1+'Q3) data'!G23)</f>
        <v>1.01</v>
      </c>
      <c r="H26" s="34">
        <f>(1+'Q3) data'!H23)</f>
        <v>1.04</v>
      </c>
      <c r="I26" s="34">
        <f>(1+'Q3) data'!I23)</f>
        <v>1.0349999999999999</v>
      </c>
      <c r="J26" s="34">
        <f>(1+'Q3) data'!J23)</f>
        <v>1.08</v>
      </c>
      <c r="K26" s="34">
        <f>(1+'Q3) data'!K23)</f>
        <v>1.03</v>
      </c>
      <c r="L26" s="34">
        <f>(1+'Q3) data'!L23)</f>
        <v>1</v>
      </c>
      <c r="M26" s="76">
        <f t="shared" si="0"/>
        <v>4.1808630562867766E-2</v>
      </c>
    </row>
    <row r="27" spans="1:13" ht="14.5">
      <c r="A27" s="30">
        <v>18</v>
      </c>
      <c r="B27" s="34">
        <f>(1+'Q3) data'!B24)</f>
        <v>1.0249999999999999</v>
      </c>
      <c r="C27" s="34">
        <f>(1+'Q3) data'!C24)</f>
        <v>1.08</v>
      </c>
      <c r="D27" s="34">
        <f>(1+'Q3) data'!D24)</f>
        <v>1.02</v>
      </c>
      <c r="E27" s="34">
        <f>(1+'Q3) data'!E24)</f>
        <v>1.0649999999999999</v>
      </c>
      <c r="F27" s="34">
        <f>(1+'Q3) data'!F24)</f>
        <v>1.0449999999999999</v>
      </c>
      <c r="G27" s="34">
        <f>(1+'Q3) data'!G24)</f>
        <v>1.0549999999999999</v>
      </c>
      <c r="H27" s="34">
        <f>(1+'Q3) data'!H24)</f>
        <v>1.0149999999999999</v>
      </c>
      <c r="I27" s="34">
        <f>(1+'Q3) data'!I24)</f>
        <v>1.04</v>
      </c>
      <c r="J27" s="34">
        <f>(1+'Q3) data'!J24)</f>
        <v>1.06</v>
      </c>
      <c r="K27" s="34">
        <f>(1+'Q3) data'!K24)</f>
        <v>1.04</v>
      </c>
      <c r="L27" s="34">
        <f>(1+'Q3) data'!L24)</f>
        <v>1</v>
      </c>
      <c r="M27" s="76">
        <f t="shared" si="0"/>
        <v>4.4312493497161043E-2</v>
      </c>
    </row>
    <row r="28" spans="1:13" ht="14.5">
      <c r="A28" s="30">
        <v>19</v>
      </c>
      <c r="B28" s="34">
        <f>(1+'Q3) data'!B25)</f>
        <v>1.085</v>
      </c>
      <c r="C28" s="34">
        <f>(1+'Q3) data'!C25)</f>
        <v>1.0900000000000001</v>
      </c>
      <c r="D28" s="34">
        <f>(1+'Q3) data'!D25)</f>
        <v>1.04</v>
      </c>
      <c r="E28" s="34">
        <f>(1+'Q3) data'!E25)</f>
        <v>1.04</v>
      </c>
      <c r="F28" s="34">
        <f>(1+'Q3) data'!F25)</f>
        <v>0.94499999999999995</v>
      </c>
      <c r="G28" s="34">
        <f>(1+'Q3) data'!G25)</f>
        <v>1.06</v>
      </c>
      <c r="H28" s="34">
        <f>(1+'Q3) data'!H25)</f>
        <v>0.96</v>
      </c>
      <c r="I28" s="34">
        <f>(1+'Q3) data'!I25)</f>
        <v>1.0449999999999999</v>
      </c>
      <c r="J28" s="34">
        <f>(1+'Q3) data'!J25)</f>
        <v>1.075</v>
      </c>
      <c r="K28" s="34">
        <f>(1+'Q3) data'!K25)</f>
        <v>1.06</v>
      </c>
      <c r="L28" s="34">
        <f>(1+'Q3) data'!L25)</f>
        <v>1</v>
      </c>
      <c r="M28" s="76">
        <f t="shared" si="0"/>
        <v>3.8905975336996468E-2</v>
      </c>
    </row>
    <row r="29" spans="1:13" ht="14.5">
      <c r="A29" s="30">
        <v>20</v>
      </c>
      <c r="B29" s="34">
        <f>(1+'Q3) data'!B26)</f>
        <v>1.02</v>
      </c>
      <c r="C29" s="34">
        <f>(1+'Q3) data'!C26)</f>
        <v>1.0449999999999999</v>
      </c>
      <c r="D29" s="34">
        <f>(1+'Q3) data'!D26)</f>
        <v>1.0449999999999999</v>
      </c>
      <c r="E29" s="34">
        <f>(1+'Q3) data'!E26)</f>
        <v>1.07</v>
      </c>
      <c r="F29" s="34">
        <f>(1+'Q3) data'!F26)</f>
        <v>1.0049999999999999</v>
      </c>
      <c r="G29" s="34">
        <f>(1+'Q3) data'!G26)</f>
        <v>1.0449999999999999</v>
      </c>
      <c r="H29" s="34">
        <f>(1+'Q3) data'!H26)</f>
        <v>1.0549999999999999</v>
      </c>
      <c r="I29" s="34">
        <f>(1+'Q3) data'!I26)</f>
        <v>1.085</v>
      </c>
      <c r="J29" s="34">
        <f>(1+'Q3) data'!J26)</f>
        <v>1.0649999999999999</v>
      </c>
      <c r="K29" s="34">
        <f>(1+'Q3) data'!K26)</f>
        <v>1.02</v>
      </c>
      <c r="L29" s="34">
        <f>(1+'Q3) data'!L26)</f>
        <v>1</v>
      </c>
      <c r="M29" s="76">
        <f t="shared" si="0"/>
        <v>4.523293553036889E-2</v>
      </c>
    </row>
    <row r="30" spans="1:13" ht="14.5">
      <c r="A30" s="30">
        <v>21</v>
      </c>
      <c r="B30" s="34">
        <f>(1+'Q3) data'!B27)</f>
        <v>1.07</v>
      </c>
      <c r="C30" s="34">
        <f>(1+'Q3) data'!C27)</f>
        <v>0.995</v>
      </c>
      <c r="D30" s="34">
        <f>(1+'Q3) data'!D27)</f>
        <v>1.0449999999999999</v>
      </c>
      <c r="E30" s="34">
        <f>(1+'Q3) data'!E27)</f>
        <v>1.08</v>
      </c>
      <c r="F30" s="34">
        <f>(1+'Q3) data'!F27)</f>
        <v>1.04</v>
      </c>
      <c r="G30" s="34">
        <f>(1+'Q3) data'!G27)</f>
        <v>1.03</v>
      </c>
      <c r="H30" s="34">
        <f>(1+'Q3) data'!H27)</f>
        <v>1.02</v>
      </c>
      <c r="I30" s="34">
        <f>(1+'Q3) data'!I27)</f>
        <v>1.08</v>
      </c>
      <c r="J30" s="34">
        <f>(1+'Q3) data'!J27)</f>
        <v>1.06</v>
      </c>
      <c r="K30" s="34">
        <f>(1+'Q3) data'!K27)</f>
        <v>1.02</v>
      </c>
      <c r="L30" s="34">
        <f>(1+'Q3) data'!L27)</f>
        <v>1</v>
      </c>
      <c r="M30" s="76">
        <f t="shared" si="0"/>
        <v>4.3649677549007171E-2</v>
      </c>
    </row>
    <row r="31" spans="1:13" ht="14.5">
      <c r="A31" s="30">
        <v>22</v>
      </c>
      <c r="B31" s="34">
        <f>(1+'Q3) data'!B28)</f>
        <v>1.03</v>
      </c>
      <c r="C31" s="34">
        <f>(1+'Q3) data'!C28)</f>
        <v>1.03</v>
      </c>
      <c r="D31" s="34">
        <f>(1+'Q3) data'!D28)</f>
        <v>1.04</v>
      </c>
      <c r="E31" s="34">
        <f>(1+'Q3) data'!E28)</f>
        <v>1.08</v>
      </c>
      <c r="F31" s="34">
        <f>(1+'Q3) data'!F28)</f>
        <v>1.0249999999999999</v>
      </c>
      <c r="G31" s="34">
        <f>(1+'Q3) data'!G28)</f>
        <v>1.0549999999999999</v>
      </c>
      <c r="H31" s="34">
        <f>(1+'Q3) data'!H28)</f>
        <v>1.0349999999999999</v>
      </c>
      <c r="I31" s="34">
        <f>(1+'Q3) data'!I28)</f>
        <v>1.0149999999999999</v>
      </c>
      <c r="J31" s="34">
        <f>(1+'Q3) data'!J28)</f>
        <v>1.03</v>
      </c>
      <c r="K31" s="34">
        <f>(1+'Q3) data'!K28)</f>
        <v>1.05</v>
      </c>
      <c r="L31" s="34">
        <f>(1+'Q3) data'!L28)</f>
        <v>1</v>
      </c>
      <c r="M31" s="76">
        <f t="shared" si="0"/>
        <v>3.8852952709514721E-2</v>
      </c>
    </row>
    <row r="32" spans="1:13" ht="14.5">
      <c r="A32" s="30">
        <v>23</v>
      </c>
      <c r="B32" s="34">
        <f>(1+'Q3) data'!B29)</f>
        <v>1.04</v>
      </c>
      <c r="C32" s="34">
        <f>(1+'Q3) data'!C29)</f>
        <v>1.04</v>
      </c>
      <c r="D32" s="34">
        <f>(1+'Q3) data'!D29)</f>
        <v>1.05</v>
      </c>
      <c r="E32" s="34">
        <f>(1+'Q3) data'!E29)</f>
        <v>1.0249999999999999</v>
      </c>
      <c r="F32" s="34">
        <f>(1+'Q3) data'!F29)</f>
        <v>1.02</v>
      </c>
      <c r="G32" s="34">
        <f>(1+'Q3) data'!G29)</f>
        <v>1.05</v>
      </c>
      <c r="H32" s="34">
        <f>(1+'Q3) data'!H29)</f>
        <v>1.05</v>
      </c>
      <c r="I32" s="34">
        <f>(1+'Q3) data'!I29)</f>
        <v>1.0449999999999999</v>
      </c>
      <c r="J32" s="34">
        <f>(1+'Q3) data'!J29)</f>
        <v>1.075</v>
      </c>
      <c r="K32" s="34">
        <f>(1+'Q3) data'!K29)</f>
        <v>1.05</v>
      </c>
      <c r="L32" s="34">
        <f>(1+'Q3) data'!L29)</f>
        <v>1</v>
      </c>
      <c r="M32" s="76">
        <f t="shared" si="0"/>
        <v>4.4400970398327022E-2</v>
      </c>
    </row>
    <row r="33" spans="1:13" ht="14.5">
      <c r="A33" s="30">
        <v>24</v>
      </c>
      <c r="B33" s="34">
        <f>(1+'Q3) data'!B30)</f>
        <v>1.05</v>
      </c>
      <c r="C33" s="34">
        <f>(1+'Q3) data'!C30)</f>
        <v>1.0649999999999999</v>
      </c>
      <c r="D33" s="34">
        <f>(1+'Q3) data'!D30)</f>
        <v>1.07</v>
      </c>
      <c r="E33" s="34">
        <f>(1+'Q3) data'!E30)</f>
        <v>1.04</v>
      </c>
      <c r="F33" s="34">
        <f>(1+'Q3) data'!F30)</f>
        <v>1.085</v>
      </c>
      <c r="G33" s="34">
        <f>(1+'Q3) data'!G30)</f>
        <v>1.0149999999999999</v>
      </c>
      <c r="H33" s="34">
        <f>(1+'Q3) data'!H30)</f>
        <v>1.03</v>
      </c>
      <c r="I33" s="34">
        <f>(1+'Q3) data'!I30)</f>
        <v>1.0649999999999999</v>
      </c>
      <c r="J33" s="34">
        <f>(1+'Q3) data'!J30)</f>
        <v>1.03</v>
      </c>
      <c r="K33" s="34">
        <f>(1+'Q3) data'!K30)</f>
        <v>1.04</v>
      </c>
      <c r="L33" s="34">
        <f>(1+'Q3) data'!L30)</f>
        <v>1</v>
      </c>
      <c r="M33" s="76">
        <f t="shared" si="0"/>
        <v>4.8795753057483848E-2</v>
      </c>
    </row>
    <row r="34" spans="1:13" ht="14.5">
      <c r="A34" s="30">
        <v>25</v>
      </c>
      <c r="B34" s="34">
        <f>(1+'Q3) data'!B31)</f>
        <v>1.06</v>
      </c>
      <c r="C34" s="34">
        <f>(1+'Q3) data'!C31)</f>
        <v>1.05</v>
      </c>
      <c r="D34" s="34">
        <f>(1+'Q3) data'!D31)</f>
        <v>1.01</v>
      </c>
      <c r="E34" s="34">
        <f>(1+'Q3) data'!E31)</f>
        <v>1.05</v>
      </c>
      <c r="F34" s="34">
        <f>(1+'Q3) data'!F31)</f>
        <v>1.0649999999999999</v>
      </c>
      <c r="G34" s="34">
        <f>(1+'Q3) data'!G31)</f>
        <v>1.0549999999999999</v>
      </c>
      <c r="H34" s="34">
        <f>(1+'Q3) data'!H31)</f>
        <v>1.1000000000000001</v>
      </c>
      <c r="I34" s="34">
        <f>(1+'Q3) data'!I31)</f>
        <v>1.0249999999999999</v>
      </c>
      <c r="J34" s="34">
        <f>(1+'Q3) data'!J31)</f>
        <v>1.04</v>
      </c>
      <c r="K34" s="34">
        <f>(1+'Q3) data'!K31)</f>
        <v>1.07</v>
      </c>
      <c r="L34" s="34">
        <f>(1+'Q3) data'!L31)</f>
        <v>1</v>
      </c>
      <c r="M34" s="76">
        <f t="shared" si="0"/>
        <v>5.2238425391714749E-2</v>
      </c>
    </row>
    <row r="35" spans="1:13" ht="14.5">
      <c r="A35" s="30">
        <v>26</v>
      </c>
      <c r="B35" s="34">
        <f>(1+'Q3) data'!B32)</f>
        <v>1.0249999999999999</v>
      </c>
      <c r="C35" s="34">
        <f>(1+'Q3) data'!C32)</f>
        <v>1.0449999999999999</v>
      </c>
      <c r="D35" s="34">
        <f>(1+'Q3) data'!D32)</f>
        <v>1.0149999999999999</v>
      </c>
      <c r="E35" s="34">
        <f>(1+'Q3) data'!E32)</f>
        <v>1.0449999999999999</v>
      </c>
      <c r="F35" s="34">
        <f>(1+'Q3) data'!F32)</f>
        <v>1.07</v>
      </c>
      <c r="G35" s="34">
        <f>(1+'Q3) data'!G32)</f>
        <v>1.03</v>
      </c>
      <c r="H35" s="34">
        <f>(1+'Q3) data'!H32)</f>
        <v>1.0649999999999999</v>
      </c>
      <c r="I35" s="34">
        <f>(1+'Q3) data'!I32)</f>
        <v>1.02</v>
      </c>
      <c r="J35" s="34">
        <f>(1+'Q3) data'!J32)</f>
        <v>1.0449999999999999</v>
      </c>
      <c r="K35" s="34">
        <f>(1+'Q3) data'!K32)</f>
        <v>1.0549999999999999</v>
      </c>
      <c r="L35" s="34">
        <f>(1+'Q3) data'!L32)</f>
        <v>1</v>
      </c>
      <c r="M35" s="76">
        <f t="shared" si="0"/>
        <v>4.1348754796747489E-2</v>
      </c>
    </row>
    <row r="36" spans="1:13" ht="14.5">
      <c r="A36" s="30">
        <v>27</v>
      </c>
      <c r="B36" s="34">
        <f>(1+'Q3) data'!B33)</f>
        <v>1.05</v>
      </c>
      <c r="C36" s="34">
        <f>(1+'Q3) data'!C33)</f>
        <v>1.0649999999999999</v>
      </c>
      <c r="D36" s="34">
        <f>(1+'Q3) data'!D33)</f>
        <v>1.0549999999999999</v>
      </c>
      <c r="E36" s="34">
        <f>(1+'Q3) data'!E33)</f>
        <v>1.0449999999999999</v>
      </c>
      <c r="F36" s="34">
        <f>(1+'Q3) data'!F33)</f>
        <v>1.0549999999999999</v>
      </c>
      <c r="G36" s="34">
        <f>(1+'Q3) data'!G33)</f>
        <v>1.04</v>
      </c>
      <c r="H36" s="34">
        <f>(1+'Q3) data'!H33)</f>
        <v>1.0549999999999999</v>
      </c>
      <c r="I36" s="34">
        <f>(1+'Q3) data'!I33)</f>
        <v>1.07</v>
      </c>
      <c r="J36" s="34">
        <f>(1+'Q3) data'!J33)</f>
        <v>1.0449999999999999</v>
      </c>
      <c r="K36" s="34">
        <f>(1+'Q3) data'!K33)</f>
        <v>1.06</v>
      </c>
      <c r="L36" s="34">
        <f>(1+'Q3) data'!L33)</f>
        <v>1</v>
      </c>
      <c r="M36" s="76">
        <f t="shared" si="0"/>
        <v>5.396256295460411E-2</v>
      </c>
    </row>
    <row r="37" spans="1:13" ht="14.5">
      <c r="A37" s="30">
        <v>28</v>
      </c>
      <c r="B37" s="34">
        <f>(1+'Q3) data'!B34)</f>
        <v>1.07</v>
      </c>
      <c r="C37" s="34">
        <f>(1+'Q3) data'!C34)</f>
        <v>1.0349999999999999</v>
      </c>
      <c r="D37" s="34">
        <f>(1+'Q3) data'!D34)</f>
        <v>1.03</v>
      </c>
      <c r="E37" s="34">
        <f>(1+'Q3) data'!E34)</f>
        <v>1.0449999999999999</v>
      </c>
      <c r="F37" s="34">
        <f>(1+'Q3) data'!F34)</f>
        <v>1.0549999999999999</v>
      </c>
      <c r="G37" s="34">
        <f>(1+'Q3) data'!G34)</f>
        <v>1.095</v>
      </c>
      <c r="H37" s="34">
        <f>(1+'Q3) data'!H34)</f>
        <v>1.0349999999999999</v>
      </c>
      <c r="I37" s="34">
        <f>(1+'Q3) data'!I34)</f>
        <v>1.075</v>
      </c>
      <c r="J37" s="34">
        <f>(1+'Q3) data'!J34)</f>
        <v>1.0349999999999999</v>
      </c>
      <c r="K37" s="34">
        <f>(1+'Q3) data'!K34)</f>
        <v>1.0149999999999999</v>
      </c>
      <c r="L37" s="34">
        <f>(1+'Q3) data'!L34)</f>
        <v>1</v>
      </c>
      <c r="M37" s="76">
        <f t="shared" si="0"/>
        <v>4.87450952763262E-2</v>
      </c>
    </row>
    <row r="38" spans="1:13" ht="14.5">
      <c r="A38" s="30">
        <v>29</v>
      </c>
      <c r="B38" s="34">
        <f>(1+'Q3) data'!B35)</f>
        <v>1.075</v>
      </c>
      <c r="C38" s="34">
        <f>(1+'Q3) data'!C35)</f>
        <v>1.0649999999999999</v>
      </c>
      <c r="D38" s="34">
        <f>(1+'Q3) data'!D35)</f>
        <v>1.02</v>
      </c>
      <c r="E38" s="34">
        <f>(1+'Q3) data'!E35)</f>
        <v>0.995</v>
      </c>
      <c r="F38" s="34">
        <f>(1+'Q3) data'!F35)</f>
        <v>1.0349999999999999</v>
      </c>
      <c r="G38" s="34">
        <f>(1+'Q3) data'!G35)</f>
        <v>1.03</v>
      </c>
      <c r="H38" s="34">
        <f>(1+'Q3) data'!H35)</f>
        <v>1.04</v>
      </c>
      <c r="I38" s="34">
        <f>(1+'Q3) data'!I35)</f>
        <v>1.0349999999999999</v>
      </c>
      <c r="J38" s="34">
        <f>(1+'Q3) data'!J35)</f>
        <v>1.03</v>
      </c>
      <c r="K38" s="34">
        <f>(1+'Q3) data'!K35)</f>
        <v>1.085</v>
      </c>
      <c r="L38" s="34">
        <f>(1+'Q3) data'!L35)</f>
        <v>1</v>
      </c>
      <c r="M38" s="76">
        <f t="shared" si="0"/>
        <v>4.0686582097911872E-2</v>
      </c>
    </row>
    <row r="39" spans="1:13" ht="14.5">
      <c r="A39" s="30">
        <v>30</v>
      </c>
      <c r="B39" s="34">
        <f>(1+'Q3) data'!B36)</f>
        <v>1.04</v>
      </c>
      <c r="C39" s="34">
        <f>(1+'Q3) data'!C36)</f>
        <v>1.075</v>
      </c>
      <c r="D39" s="34">
        <f>(1+'Q3) data'!D36)</f>
        <v>1.03</v>
      </c>
      <c r="E39" s="34">
        <f>(1+'Q3) data'!E36)</f>
        <v>1</v>
      </c>
      <c r="F39" s="34">
        <f>(1+'Q3) data'!F36)</f>
        <v>1.07</v>
      </c>
      <c r="G39" s="34">
        <f>(1+'Q3) data'!G36)</f>
        <v>1.085</v>
      </c>
      <c r="H39" s="34">
        <f>(1+'Q3) data'!H36)</f>
        <v>1.05</v>
      </c>
      <c r="I39" s="34">
        <f>(1+'Q3) data'!I36)</f>
        <v>1.0449999999999999</v>
      </c>
      <c r="J39" s="34">
        <f>(1+'Q3) data'!J36)</f>
        <v>1.0349999999999999</v>
      </c>
      <c r="K39" s="34">
        <f>(1+'Q3) data'!K36)</f>
        <v>1.0449999999999999</v>
      </c>
      <c r="L39" s="34">
        <f>(1+'Q3) data'!L36)</f>
        <v>1</v>
      </c>
      <c r="M39" s="76">
        <f t="shared" si="0"/>
        <v>4.7238204440506637E-2</v>
      </c>
    </row>
    <row r="40" spans="1:13" ht="14.5">
      <c r="A40" s="30">
        <v>31</v>
      </c>
      <c r="B40" s="34">
        <f>(1+'Q3) data'!B37)</f>
        <v>1.0649999999999999</v>
      </c>
      <c r="C40" s="34">
        <f>(1+'Q3) data'!C37)</f>
        <v>1.0549999999999999</v>
      </c>
      <c r="D40" s="34">
        <f>(1+'Q3) data'!D37)</f>
        <v>1.01</v>
      </c>
      <c r="E40" s="34">
        <f>(1+'Q3) data'!E37)</f>
        <v>1.0349999999999999</v>
      </c>
      <c r="F40" s="34">
        <f>(1+'Q3) data'!F37)</f>
        <v>1.0449999999999999</v>
      </c>
      <c r="G40" s="34">
        <f>(1+'Q3) data'!G37)</f>
        <v>1.0249999999999999</v>
      </c>
      <c r="H40" s="34">
        <f>(1+'Q3) data'!H37)</f>
        <v>1.08</v>
      </c>
      <c r="I40" s="34">
        <f>(1+'Q3) data'!I37)</f>
        <v>1.0449999999999999</v>
      </c>
      <c r="J40" s="34">
        <f>(1+'Q3) data'!J37)</f>
        <v>1.0349999999999999</v>
      </c>
      <c r="K40" s="34">
        <f>(1+'Q3) data'!K37)</f>
        <v>1.0249999999999999</v>
      </c>
      <c r="L40" s="34">
        <f>(1+'Q3) data'!L37)</f>
        <v>1</v>
      </c>
      <c r="M40" s="76">
        <f t="shared" si="0"/>
        <v>4.1815515042656459E-2</v>
      </c>
    </row>
    <row r="41" spans="1:13" ht="14.5">
      <c r="A41" s="30">
        <v>32</v>
      </c>
      <c r="B41" s="34">
        <f>(1+'Q3) data'!B38)</f>
        <v>1.03</v>
      </c>
      <c r="C41" s="34">
        <f>(1+'Q3) data'!C38)</f>
        <v>1.0249999999999999</v>
      </c>
      <c r="D41" s="34">
        <f>(1+'Q3) data'!D38)</f>
        <v>1</v>
      </c>
      <c r="E41" s="34">
        <f>(1+'Q3) data'!E38)</f>
        <v>1</v>
      </c>
      <c r="F41" s="34">
        <f>(1+'Q3) data'!F38)</f>
        <v>1.0449999999999999</v>
      </c>
      <c r="G41" s="34">
        <f>(1+'Q3) data'!G38)</f>
        <v>1.0149999999999999</v>
      </c>
      <c r="H41" s="34">
        <f>(1+'Q3) data'!H38)</f>
        <v>1.05</v>
      </c>
      <c r="I41" s="34">
        <f>(1+'Q3) data'!I38)</f>
        <v>1.0649999999999999</v>
      </c>
      <c r="J41" s="34">
        <f>(1+'Q3) data'!J38)</f>
        <v>1.03</v>
      </c>
      <c r="K41" s="34">
        <f>(1+'Q3) data'!K38)</f>
        <v>1.0449999999999999</v>
      </c>
      <c r="L41" s="34">
        <f>(1+'Q3) data'!L38)</f>
        <v>1</v>
      </c>
      <c r="M41" s="76">
        <f t="shared" si="0"/>
        <v>3.0299726356758594E-2</v>
      </c>
    </row>
    <row r="42" spans="1:13" ht="14.5">
      <c r="A42" s="30">
        <v>33</v>
      </c>
      <c r="B42" s="34">
        <f>(1+'Q3) data'!B39)</f>
        <v>1.0249999999999999</v>
      </c>
      <c r="C42" s="34">
        <f>(1+'Q3) data'!C39)</f>
        <v>1.06</v>
      </c>
      <c r="D42" s="34">
        <f>(1+'Q3) data'!D39)</f>
        <v>1.08</v>
      </c>
      <c r="E42" s="34">
        <f>(1+'Q3) data'!E39)</f>
        <v>1.075</v>
      </c>
      <c r="F42" s="34">
        <f>(1+'Q3) data'!F39)</f>
        <v>1.0249999999999999</v>
      </c>
      <c r="G42" s="34">
        <f>(1+'Q3) data'!G39)</f>
        <v>1</v>
      </c>
      <c r="H42" s="34">
        <f>(1+'Q3) data'!H39)</f>
        <v>1.04</v>
      </c>
      <c r="I42" s="34">
        <f>(1+'Q3) data'!I39)</f>
        <v>1.03</v>
      </c>
      <c r="J42" s="34">
        <f>(1+'Q3) data'!J39)</f>
        <v>1.05</v>
      </c>
      <c r="K42" s="34">
        <f>(1+'Q3) data'!K39)</f>
        <v>1.075</v>
      </c>
      <c r="L42" s="34">
        <f>(1+'Q3) data'!L39)</f>
        <v>1</v>
      </c>
      <c r="M42" s="76">
        <f t="shared" si="0"/>
        <v>4.5695921876278911E-2</v>
      </c>
    </row>
    <row r="43" spans="1:13" ht="14.5">
      <c r="A43" s="30">
        <v>34</v>
      </c>
      <c r="B43" s="34">
        <f>(1+'Q3) data'!B40)</f>
        <v>1.05</v>
      </c>
      <c r="C43" s="34">
        <f>(1+'Q3) data'!C40)</f>
        <v>1.08</v>
      </c>
      <c r="D43" s="34">
        <f>(1+'Q3) data'!D40)</f>
        <v>1.06</v>
      </c>
      <c r="E43" s="34">
        <f>(1+'Q3) data'!E40)</f>
        <v>1.01</v>
      </c>
      <c r="F43" s="34">
        <f>(1+'Q3) data'!F40)</f>
        <v>1.03</v>
      </c>
      <c r="G43" s="34">
        <f>(1+'Q3) data'!G40)</f>
        <v>1.0649999999999999</v>
      </c>
      <c r="H43" s="34">
        <f>(1+'Q3) data'!H40)</f>
        <v>1.04</v>
      </c>
      <c r="I43" s="34">
        <f>(1+'Q3) data'!I40)</f>
        <v>1.085</v>
      </c>
      <c r="J43" s="34">
        <f>(1+'Q3) data'!J40)</f>
        <v>1.0149999999999999</v>
      </c>
      <c r="K43" s="34">
        <f>(1+'Q3) data'!K40)</f>
        <v>1.0549999999999999</v>
      </c>
      <c r="L43" s="34">
        <f>(1+'Q3) data'!L40)</f>
        <v>1</v>
      </c>
      <c r="M43" s="76">
        <f t="shared" si="0"/>
        <v>4.8723187712923943E-2</v>
      </c>
    </row>
    <row r="44" spans="1:13" ht="14.5">
      <c r="A44" s="30">
        <v>35</v>
      </c>
      <c r="B44" s="34">
        <f>(1+'Q3) data'!B41)</f>
        <v>1.07</v>
      </c>
      <c r="C44" s="34">
        <f>(1+'Q3) data'!C41)</f>
        <v>1.06</v>
      </c>
      <c r="D44" s="34">
        <f>(1+'Q3) data'!D41)</f>
        <v>1.05</v>
      </c>
      <c r="E44" s="34">
        <f>(1+'Q3) data'!E41)</f>
        <v>1.0549999999999999</v>
      </c>
      <c r="F44" s="34">
        <f>(1+'Q3) data'!F41)</f>
        <v>1.0349999999999999</v>
      </c>
      <c r="G44" s="34">
        <f>(1+'Q3) data'!G41)</f>
        <v>1.0549999999999999</v>
      </c>
      <c r="H44" s="34">
        <f>(1+'Q3) data'!H41)</f>
        <v>1.0900000000000001</v>
      </c>
      <c r="I44" s="34">
        <f>(1+'Q3) data'!I41)</f>
        <v>1.0449999999999999</v>
      </c>
      <c r="J44" s="34">
        <f>(1+'Q3) data'!J41)</f>
        <v>1.0549999999999999</v>
      </c>
      <c r="K44" s="34">
        <f>(1+'Q3) data'!K41)</f>
        <v>1.04</v>
      </c>
      <c r="L44" s="34">
        <f>(1+'Q3) data'!L41)</f>
        <v>1</v>
      </c>
      <c r="M44" s="76">
        <f t="shared" si="0"/>
        <v>5.5395601438158026E-2</v>
      </c>
    </row>
    <row r="45" spans="1:13" ht="14.5">
      <c r="A45" s="30">
        <v>36</v>
      </c>
      <c r="B45" s="34">
        <f>(1+'Q3) data'!B42)</f>
        <v>1.0249999999999999</v>
      </c>
      <c r="C45" s="34">
        <f>(1+'Q3) data'!C42)</f>
        <v>1.05</v>
      </c>
      <c r="D45" s="34">
        <f>(1+'Q3) data'!D42)</f>
        <v>1.0649999999999999</v>
      </c>
      <c r="E45" s="34">
        <f>(1+'Q3) data'!E42)</f>
        <v>1.01</v>
      </c>
      <c r="F45" s="34">
        <f>(1+'Q3) data'!F42)</f>
        <v>1.04</v>
      </c>
      <c r="G45" s="34">
        <f>(1+'Q3) data'!G42)</f>
        <v>1.0449999999999999</v>
      </c>
      <c r="H45" s="34">
        <f>(1+'Q3) data'!H42)</f>
        <v>1.06</v>
      </c>
      <c r="I45" s="34">
        <f>(1+'Q3) data'!I42)</f>
        <v>1.0449999999999999</v>
      </c>
      <c r="J45" s="34">
        <f>(1+'Q3) data'!J42)</f>
        <v>1.04</v>
      </c>
      <c r="K45" s="34">
        <f>(1+'Q3) data'!K42)</f>
        <v>1.01</v>
      </c>
      <c r="L45" s="34">
        <f>(1+'Q3) data'!L42)</f>
        <v>1</v>
      </c>
      <c r="M45" s="76">
        <f t="shared" si="0"/>
        <v>3.884574298893817E-2</v>
      </c>
    </row>
    <row r="46" spans="1:13" ht="14.5">
      <c r="A46" s="30">
        <v>37</v>
      </c>
      <c r="B46" s="34">
        <f>(1+'Q3) data'!B43)</f>
        <v>1.0649999999999999</v>
      </c>
      <c r="C46" s="34">
        <f>(1+'Q3) data'!C43)</f>
        <v>1.0449999999999999</v>
      </c>
      <c r="D46" s="34">
        <f>(1+'Q3) data'!D43)</f>
        <v>1.06</v>
      </c>
      <c r="E46" s="34">
        <f>(1+'Q3) data'!E43)</f>
        <v>1.03</v>
      </c>
      <c r="F46" s="34">
        <f>(1+'Q3) data'!F43)</f>
        <v>1.05</v>
      </c>
      <c r="G46" s="34">
        <f>(1+'Q3) data'!G43)</f>
        <v>1.05</v>
      </c>
      <c r="H46" s="34">
        <f>(1+'Q3) data'!H43)</f>
        <v>1.075</v>
      </c>
      <c r="I46" s="34">
        <f>(1+'Q3) data'!I43)</f>
        <v>1.04</v>
      </c>
      <c r="J46" s="34">
        <f>(1+'Q3) data'!J43)</f>
        <v>1.0349999999999999</v>
      </c>
      <c r="K46" s="34">
        <f>(1+'Q3) data'!K43)</f>
        <v>1.01</v>
      </c>
      <c r="L46" s="34">
        <f>(1+'Q3) data'!L43)</f>
        <v>1</v>
      </c>
      <c r="M46" s="76">
        <f t="shared" si="0"/>
        <v>4.5849303088466575E-2</v>
      </c>
    </row>
    <row r="47" spans="1:13" ht="14.5">
      <c r="A47" s="30">
        <v>38</v>
      </c>
      <c r="B47" s="34">
        <f>(1+'Q3) data'!B44)</f>
        <v>1.0449999999999999</v>
      </c>
      <c r="C47" s="34">
        <f>(1+'Q3) data'!C44)</f>
        <v>1.03</v>
      </c>
      <c r="D47" s="34">
        <f>(1+'Q3) data'!D44)</f>
        <v>1.0249999999999999</v>
      </c>
      <c r="E47" s="34">
        <f>(1+'Q3) data'!E44)</f>
        <v>1.03</v>
      </c>
      <c r="F47" s="34">
        <f>(1+'Q3) data'!F44)</f>
        <v>1.07</v>
      </c>
      <c r="G47" s="34">
        <f>(1+'Q3) data'!G44)</f>
        <v>1.0349999999999999</v>
      </c>
      <c r="H47" s="34">
        <f>(1+'Q3) data'!H44)</f>
        <v>1.095</v>
      </c>
      <c r="I47" s="34">
        <f>(1+'Q3) data'!I44)</f>
        <v>1.0549999999999999</v>
      </c>
      <c r="J47" s="34">
        <f>(1+'Q3) data'!J44)</f>
        <v>1.05</v>
      </c>
      <c r="K47" s="34">
        <f>(1+'Q3) data'!K44)</f>
        <v>1.05</v>
      </c>
      <c r="L47" s="34">
        <f>(1+'Q3) data'!L44)</f>
        <v>1</v>
      </c>
      <c r="M47" s="76">
        <f t="shared" si="0"/>
        <v>4.8306771143869165E-2</v>
      </c>
    </row>
    <row r="48" spans="1:13" ht="14.5">
      <c r="A48" s="30">
        <v>39</v>
      </c>
      <c r="B48" s="34">
        <f>(1+'Q3) data'!B45)</f>
        <v>1.05</v>
      </c>
      <c r="C48" s="34">
        <f>(1+'Q3) data'!C45)</f>
        <v>1.0349999999999999</v>
      </c>
      <c r="D48" s="34">
        <f>(1+'Q3) data'!D45)</f>
        <v>1.08</v>
      </c>
      <c r="E48" s="34">
        <f>(1+'Q3) data'!E45)</f>
        <v>1.02</v>
      </c>
      <c r="F48" s="34">
        <f>(1+'Q3) data'!F45)</f>
        <v>1.0449999999999999</v>
      </c>
      <c r="G48" s="34">
        <f>(1+'Q3) data'!G45)</f>
        <v>1.08</v>
      </c>
      <c r="H48" s="34">
        <f>(1+'Q3) data'!H45)</f>
        <v>1.02</v>
      </c>
      <c r="I48" s="34">
        <f>(1+'Q3) data'!I45)</f>
        <v>1.06</v>
      </c>
      <c r="J48" s="34">
        <f>(1+'Q3) data'!J45)</f>
        <v>1.0349999999999999</v>
      </c>
      <c r="K48" s="34">
        <f>(1+'Q3) data'!K45)</f>
        <v>1.06</v>
      </c>
      <c r="L48" s="34">
        <f>(1+'Q3) data'!L45)</f>
        <v>1</v>
      </c>
      <c r="M48" s="76">
        <f t="shared" si="0"/>
        <v>4.8297590104638966E-2</v>
      </c>
    </row>
    <row r="49" spans="1:13" ht="14.5">
      <c r="A49" s="30">
        <v>40</v>
      </c>
      <c r="B49" s="34">
        <f>(1+'Q3) data'!B46)</f>
        <v>1.0349999999999999</v>
      </c>
      <c r="C49" s="34">
        <f>(1+'Q3) data'!C46)</f>
        <v>1.06</v>
      </c>
      <c r="D49" s="34">
        <f>(1+'Q3) data'!D46)</f>
        <v>1.075</v>
      </c>
      <c r="E49" s="34">
        <f>(1+'Q3) data'!E46)</f>
        <v>1.06</v>
      </c>
      <c r="F49" s="34">
        <f>(1+'Q3) data'!F46)</f>
        <v>1.0449999999999999</v>
      </c>
      <c r="G49" s="34">
        <f>(1+'Q3) data'!G46)</f>
        <v>1.0549999999999999</v>
      </c>
      <c r="H49" s="34">
        <f>(1+'Q3) data'!H46)</f>
        <v>1.03</v>
      </c>
      <c r="I49" s="34">
        <f>(1+'Q3) data'!I46)</f>
        <v>1.0549999999999999</v>
      </c>
      <c r="J49" s="34">
        <f>(1+'Q3) data'!J46)</f>
        <v>1.05</v>
      </c>
      <c r="K49" s="34">
        <f>(1+'Q3) data'!K46)</f>
        <v>1.03</v>
      </c>
      <c r="L49" s="34">
        <f>(1+'Q3) data'!L46)</f>
        <v>1</v>
      </c>
      <c r="M49" s="76">
        <f t="shared" si="0"/>
        <v>4.9408434037085946E-2</v>
      </c>
    </row>
    <row r="50" spans="1:13" ht="14.5">
      <c r="A50" s="30">
        <v>41</v>
      </c>
      <c r="B50" s="34">
        <f>(1+'Q3) data'!B47)</f>
        <v>1</v>
      </c>
      <c r="C50" s="34">
        <f>(1+'Q3) data'!C47)</f>
        <v>1.0049999999999999</v>
      </c>
      <c r="D50" s="34">
        <f>(1+'Q3) data'!D47)</f>
        <v>1.08</v>
      </c>
      <c r="E50" s="34">
        <f>(1+'Q3) data'!E47)</f>
        <v>1.0149999999999999</v>
      </c>
      <c r="F50" s="34">
        <f>(1+'Q3) data'!F47)</f>
        <v>1.0449999999999999</v>
      </c>
      <c r="G50" s="34">
        <f>(1+'Q3) data'!G47)</f>
        <v>1.04</v>
      </c>
      <c r="H50" s="34">
        <f>(1+'Q3) data'!H47)</f>
        <v>1.0349999999999999</v>
      </c>
      <c r="I50" s="34">
        <f>(1+'Q3) data'!I47)</f>
        <v>1.04</v>
      </c>
      <c r="J50" s="34">
        <f>(1+'Q3) data'!J47)</f>
        <v>1.05</v>
      </c>
      <c r="K50" s="34">
        <f>(1+'Q3) data'!K47)</f>
        <v>1.0149999999999999</v>
      </c>
      <c r="L50" s="34">
        <f>(1+'Q3) data'!L47)</f>
        <v>1</v>
      </c>
      <c r="M50" s="76">
        <f t="shared" si="0"/>
        <v>3.2246578345088706E-2</v>
      </c>
    </row>
    <row r="51" spans="1:13" ht="14.5">
      <c r="A51" s="30">
        <v>42</v>
      </c>
      <c r="B51" s="34">
        <f>(1+'Q3) data'!B48)</f>
        <v>1.0649999999999999</v>
      </c>
      <c r="C51" s="34">
        <f>(1+'Q3) data'!C48)</f>
        <v>1.0249999999999999</v>
      </c>
      <c r="D51" s="34">
        <f>(1+'Q3) data'!D48)</f>
        <v>1.05</v>
      </c>
      <c r="E51" s="34">
        <f>(1+'Q3) data'!E48)</f>
        <v>1.0549999999999999</v>
      </c>
      <c r="F51" s="34">
        <f>(1+'Q3) data'!F48)</f>
        <v>1.05</v>
      </c>
      <c r="G51" s="34">
        <f>(1+'Q3) data'!G48)</f>
        <v>1.0449999999999999</v>
      </c>
      <c r="H51" s="34">
        <f>(1+'Q3) data'!H48)</f>
        <v>1.0649999999999999</v>
      </c>
      <c r="I51" s="34">
        <f>(1+'Q3) data'!I48)</f>
        <v>1.075</v>
      </c>
      <c r="J51" s="34">
        <f>(1+'Q3) data'!J48)</f>
        <v>1.0649999999999999</v>
      </c>
      <c r="K51" s="34">
        <f>(1+'Q3) data'!K48)</f>
        <v>1.0549999999999999</v>
      </c>
      <c r="L51" s="34">
        <f>(1+'Q3) data'!L48)</f>
        <v>1</v>
      </c>
      <c r="M51" s="76">
        <f t="shared" si="0"/>
        <v>5.491652642594369E-2</v>
      </c>
    </row>
    <row r="52" spans="1:13" ht="14.5">
      <c r="A52" s="30">
        <v>43</v>
      </c>
      <c r="B52" s="34">
        <f>(1+'Q3) data'!B49)</f>
        <v>1.0549999999999999</v>
      </c>
      <c r="C52" s="34">
        <f>(1+'Q3) data'!C49)</f>
        <v>1.0249999999999999</v>
      </c>
      <c r="D52" s="34">
        <f>(1+'Q3) data'!D49)</f>
        <v>1.0349999999999999</v>
      </c>
      <c r="E52" s="34">
        <f>(1+'Q3) data'!E49)</f>
        <v>1.07</v>
      </c>
      <c r="F52" s="34">
        <f>(1+'Q3) data'!F49)</f>
        <v>1.0449999999999999</v>
      </c>
      <c r="G52" s="34">
        <f>(1+'Q3) data'!G49)</f>
        <v>1.05</v>
      </c>
      <c r="H52" s="34">
        <f>(1+'Q3) data'!H49)</f>
        <v>1.0449999999999999</v>
      </c>
      <c r="I52" s="34">
        <f>(1+'Q3) data'!I49)</f>
        <v>1.05</v>
      </c>
      <c r="J52" s="34">
        <f>(1+'Q3) data'!J49)</f>
        <v>1.02</v>
      </c>
      <c r="K52" s="34">
        <f>(1+'Q3) data'!K49)</f>
        <v>1.0449999999999999</v>
      </c>
      <c r="L52" s="34">
        <f>(1+'Q3) data'!L49)</f>
        <v>1</v>
      </c>
      <c r="M52" s="76">
        <f t="shared" si="0"/>
        <v>4.3909402687003718E-2</v>
      </c>
    </row>
    <row r="53" spans="1:13" ht="14.5">
      <c r="A53" s="30">
        <v>44</v>
      </c>
      <c r="B53" s="34">
        <f>(1+'Q3) data'!B50)</f>
        <v>1.0449999999999999</v>
      </c>
      <c r="C53" s="34">
        <f>(1+'Q3) data'!C50)</f>
        <v>1.0449999999999999</v>
      </c>
      <c r="D53" s="34">
        <f>(1+'Q3) data'!D50)</f>
        <v>1.05</v>
      </c>
      <c r="E53" s="34">
        <f>(1+'Q3) data'!E50)</f>
        <v>1.03</v>
      </c>
      <c r="F53" s="34">
        <f>(1+'Q3) data'!F50)</f>
        <v>1.0249999999999999</v>
      </c>
      <c r="G53" s="34">
        <f>(1+'Q3) data'!G50)</f>
        <v>1.0249999999999999</v>
      </c>
      <c r="H53" s="34">
        <f>(1+'Q3) data'!H50)</f>
        <v>1.0649999999999999</v>
      </c>
      <c r="I53" s="34">
        <f>(1+'Q3) data'!I50)</f>
        <v>1.04</v>
      </c>
      <c r="J53" s="34">
        <f>(1+'Q3) data'!J50)</f>
        <v>1.04</v>
      </c>
      <c r="K53" s="34">
        <f>(1+'Q3) data'!K50)</f>
        <v>1.04</v>
      </c>
      <c r="L53" s="34">
        <f>(1+'Q3) data'!L50)</f>
        <v>1</v>
      </c>
      <c r="M53" s="76">
        <f t="shared" si="0"/>
        <v>4.0436659672844488E-2</v>
      </c>
    </row>
    <row r="54" spans="1:13" ht="14.5">
      <c r="A54" s="30">
        <v>45</v>
      </c>
      <c r="B54" s="34">
        <f>(1+'Q3) data'!B51)</f>
        <v>1.0349999999999999</v>
      </c>
      <c r="C54" s="34">
        <f>(1+'Q3) data'!C51)</f>
        <v>1.06</v>
      </c>
      <c r="D54" s="34">
        <f>(1+'Q3) data'!D51)</f>
        <v>1.03</v>
      </c>
      <c r="E54" s="34">
        <f>(1+'Q3) data'!E51)</f>
        <v>1.03</v>
      </c>
      <c r="F54" s="34">
        <f>(1+'Q3) data'!F51)</f>
        <v>1.07</v>
      </c>
      <c r="G54" s="34">
        <f>(1+'Q3) data'!G51)</f>
        <v>1.0349999999999999</v>
      </c>
      <c r="H54" s="34">
        <f>(1+'Q3) data'!H51)</f>
        <v>1.0649999999999999</v>
      </c>
      <c r="I54" s="34">
        <f>(1+'Q3) data'!I51)</f>
        <v>1.05</v>
      </c>
      <c r="J54" s="34">
        <f>(1+'Q3) data'!J51)</f>
        <v>1.0549999999999999</v>
      </c>
      <c r="K54" s="34">
        <f>(1+'Q3) data'!K51)</f>
        <v>1.07</v>
      </c>
      <c r="L54" s="34">
        <f>(1+'Q3) data'!L51)</f>
        <v>1</v>
      </c>
      <c r="M54" s="76">
        <f t="shared" si="0"/>
        <v>4.988563514185862E-2</v>
      </c>
    </row>
    <row r="55" spans="1:13" ht="14.5">
      <c r="A55" s="30">
        <v>46</v>
      </c>
      <c r="B55" s="34">
        <f>(1+'Q3) data'!B52)</f>
        <v>1.0349999999999999</v>
      </c>
      <c r="C55" s="34">
        <f>(1+'Q3) data'!C52)</f>
        <v>1.04</v>
      </c>
      <c r="D55" s="34">
        <f>(1+'Q3) data'!D52)</f>
        <v>1.0549999999999999</v>
      </c>
      <c r="E55" s="34">
        <f>(1+'Q3) data'!E52)</f>
        <v>1.06</v>
      </c>
      <c r="F55" s="34">
        <f>(1+'Q3) data'!F52)</f>
        <v>1.03</v>
      </c>
      <c r="G55" s="34">
        <f>(1+'Q3) data'!G52)</f>
        <v>1.0449999999999999</v>
      </c>
      <c r="H55" s="34">
        <f>(1+'Q3) data'!H52)</f>
        <v>1.0649999999999999</v>
      </c>
      <c r="I55" s="34">
        <f>(1+'Q3) data'!I52)</f>
        <v>1.08</v>
      </c>
      <c r="J55" s="34">
        <f>(1+'Q3) data'!J52)</f>
        <v>1.0349999999999999</v>
      </c>
      <c r="K55" s="34">
        <f>(1+'Q3) data'!K52)</f>
        <v>1.06</v>
      </c>
      <c r="L55" s="34">
        <f>(1+'Q3) data'!L52)</f>
        <v>1</v>
      </c>
      <c r="M55" s="76">
        <f t="shared" si="0"/>
        <v>5.038983613248349E-2</v>
      </c>
    </row>
    <row r="56" spans="1:13" ht="14.5">
      <c r="A56" s="30">
        <v>47</v>
      </c>
      <c r="B56" s="34">
        <f>(1+'Q3) data'!B53)</f>
        <v>1.07</v>
      </c>
      <c r="C56" s="34">
        <f>(1+'Q3) data'!C53)</f>
        <v>1.0549999999999999</v>
      </c>
      <c r="D56" s="34">
        <f>(1+'Q3) data'!D53)</f>
        <v>1.085</v>
      </c>
      <c r="E56" s="34">
        <f>(1+'Q3) data'!E53)</f>
        <v>1.07</v>
      </c>
      <c r="F56" s="34">
        <f>(1+'Q3) data'!F53)</f>
        <v>0.995</v>
      </c>
      <c r="G56" s="34">
        <f>(1+'Q3) data'!G53)</f>
        <v>1.0549999999999999</v>
      </c>
      <c r="H56" s="34">
        <f>(1+'Q3) data'!H53)</f>
        <v>1.01</v>
      </c>
      <c r="I56" s="34">
        <f>(1+'Q3) data'!I53)</f>
        <v>1.06</v>
      </c>
      <c r="J56" s="34">
        <f>(1+'Q3) data'!J53)</f>
        <v>1.07</v>
      </c>
      <c r="K56" s="34">
        <f>(1+'Q3) data'!K53)</f>
        <v>1.0449999999999999</v>
      </c>
      <c r="L56" s="34">
        <f>(1+'Q3) data'!L53)</f>
        <v>1</v>
      </c>
      <c r="M56" s="76">
        <f t="shared" si="0"/>
        <v>5.115136855092306E-2</v>
      </c>
    </row>
    <row r="57" spans="1:13" ht="14.5">
      <c r="A57" s="30">
        <v>48</v>
      </c>
      <c r="B57" s="34">
        <f>(1+'Q3) data'!B54)</f>
        <v>1.08</v>
      </c>
      <c r="C57" s="34">
        <f>(1+'Q3) data'!C54)</f>
        <v>1.04</v>
      </c>
      <c r="D57" s="34">
        <f>(1+'Q3) data'!D54)</f>
        <v>1.0049999999999999</v>
      </c>
      <c r="E57" s="34">
        <f>(1+'Q3) data'!E54)</f>
        <v>1.0349999999999999</v>
      </c>
      <c r="F57" s="34">
        <f>(1+'Q3) data'!F54)</f>
        <v>1.085</v>
      </c>
      <c r="G57" s="34">
        <f>(1+'Q3) data'!G54)</f>
        <v>1.01</v>
      </c>
      <c r="H57" s="34">
        <f>(1+'Q3) data'!H54)</f>
        <v>1.02</v>
      </c>
      <c r="I57" s="34">
        <f>(1+'Q3) data'!I54)</f>
        <v>1.04</v>
      </c>
      <c r="J57" s="34">
        <f>(1+'Q3) data'!J54)</f>
        <v>1.05</v>
      </c>
      <c r="K57" s="34">
        <f>(1+'Q3) data'!K54)</f>
        <v>1.04</v>
      </c>
      <c r="L57" s="34">
        <f>(1+'Q3) data'!L54)</f>
        <v>1</v>
      </c>
      <c r="M57" s="76">
        <f t="shared" si="0"/>
        <v>4.0200544499822133E-2</v>
      </c>
    </row>
    <row r="58" spans="1:13" ht="14.5">
      <c r="A58" s="30">
        <v>49</v>
      </c>
      <c r="B58" s="34">
        <f>(1+'Q3) data'!B55)</f>
        <v>1.02</v>
      </c>
      <c r="C58" s="34">
        <f>(1+'Q3) data'!C55)</f>
        <v>1.05</v>
      </c>
      <c r="D58" s="34">
        <f>(1+'Q3) data'!D55)</f>
        <v>1.05</v>
      </c>
      <c r="E58" s="34">
        <f>(1+'Q3) data'!E55)</f>
        <v>1.0649999999999999</v>
      </c>
      <c r="F58" s="34">
        <f>(1+'Q3) data'!F55)</f>
        <v>1.05</v>
      </c>
      <c r="G58" s="34">
        <f>(1+'Q3) data'!G55)</f>
        <v>1.0449999999999999</v>
      </c>
      <c r="H58" s="34">
        <f>(1+'Q3) data'!H55)</f>
        <v>1.02</v>
      </c>
      <c r="I58" s="34">
        <f>(1+'Q3) data'!I55)</f>
        <v>1.0349999999999999</v>
      </c>
      <c r="J58" s="34">
        <f>(1+'Q3) data'!J55)</f>
        <v>1.02</v>
      </c>
      <c r="K58" s="34">
        <f>(1+'Q3) data'!K55)</f>
        <v>1.07</v>
      </c>
      <c r="L58" s="34">
        <f>(1+'Q3) data'!L55)</f>
        <v>1</v>
      </c>
      <c r="M58" s="76">
        <f t="shared" si="0"/>
        <v>4.2355455643225293E-2</v>
      </c>
    </row>
    <row r="59" spans="1:13" ht="14.5">
      <c r="A59" s="30">
        <v>50</v>
      </c>
      <c r="B59" s="34">
        <f>(1+'Q3) data'!B56)</f>
        <v>1.04</v>
      </c>
      <c r="C59" s="34">
        <f>(1+'Q3) data'!C56)</f>
        <v>1.0549999999999999</v>
      </c>
      <c r="D59" s="34">
        <f>(1+'Q3) data'!D56)</f>
        <v>1.0549999999999999</v>
      </c>
      <c r="E59" s="34">
        <f>(1+'Q3) data'!E56)</f>
        <v>1.05</v>
      </c>
      <c r="F59" s="34">
        <f>(1+'Q3) data'!F56)</f>
        <v>1.0449999999999999</v>
      </c>
      <c r="G59" s="34">
        <f>(1+'Q3) data'!G56)</f>
        <v>1.0449999999999999</v>
      </c>
      <c r="H59" s="34">
        <f>(1+'Q3) data'!H56)</f>
        <v>1.0449999999999999</v>
      </c>
      <c r="I59" s="34">
        <f>(1+'Q3) data'!I56)</f>
        <v>1.05</v>
      </c>
      <c r="J59" s="34">
        <f>(1+'Q3) data'!J56)</f>
        <v>1.06</v>
      </c>
      <c r="K59" s="34">
        <f>(1+'Q3) data'!K56)</f>
        <v>1.07</v>
      </c>
      <c r="L59" s="34">
        <f>(1+'Q3) data'!L56)</f>
        <v>1</v>
      </c>
      <c r="M59" s="76">
        <f t="shared" si="0"/>
        <v>5.146673386218259E-2</v>
      </c>
    </row>
    <row r="60" spans="1:13" ht="14.5">
      <c r="A60" s="30">
        <v>51</v>
      </c>
      <c r="B60" s="34">
        <f>(1+'Q3) data'!B57)</f>
        <v>1.0449999999999999</v>
      </c>
      <c r="C60" s="34">
        <f>(1+'Q3) data'!C57)</f>
        <v>1.05</v>
      </c>
      <c r="D60" s="34">
        <f>(1+'Q3) data'!D57)</f>
        <v>1.0349999999999999</v>
      </c>
      <c r="E60" s="34">
        <f>(1+'Q3) data'!E57)</f>
        <v>1.0649999999999999</v>
      </c>
      <c r="F60" s="34">
        <f>(1+'Q3) data'!F57)</f>
        <v>1.0349999999999999</v>
      </c>
      <c r="G60" s="34">
        <f>(1+'Q3) data'!G57)</f>
        <v>1.0649999999999999</v>
      </c>
      <c r="H60" s="34">
        <f>(1+'Q3) data'!H57)</f>
        <v>1.0649999999999999</v>
      </c>
      <c r="I60" s="34">
        <f>(1+'Q3) data'!I57)</f>
        <v>1.05</v>
      </c>
      <c r="J60" s="34">
        <f>(1+'Q3) data'!J57)</f>
        <v>1.04</v>
      </c>
      <c r="K60" s="34">
        <f>(1+'Q3) data'!K57)</f>
        <v>1.04</v>
      </c>
      <c r="L60" s="34">
        <f>(1+'Q3) data'!L57)</f>
        <v>1</v>
      </c>
      <c r="M60" s="76">
        <f t="shared" si="0"/>
        <v>4.893628534350003E-2</v>
      </c>
    </row>
    <row r="61" spans="1:13" ht="14.5">
      <c r="A61" s="30">
        <v>52</v>
      </c>
      <c r="B61" s="34">
        <f>(1+'Q3) data'!B58)</f>
        <v>1.0549999999999999</v>
      </c>
      <c r="C61" s="34">
        <f>(1+'Q3) data'!C58)</f>
        <v>1.01</v>
      </c>
      <c r="D61" s="34">
        <f>(1+'Q3) data'!D58)</f>
        <v>1.03</v>
      </c>
      <c r="E61" s="34">
        <f>(1+'Q3) data'!E58)</f>
        <v>1.0349999999999999</v>
      </c>
      <c r="F61" s="34">
        <f>(1+'Q3) data'!F58)</f>
        <v>1.02</v>
      </c>
      <c r="G61" s="34">
        <f>(1+'Q3) data'!G58)</f>
        <v>1.07</v>
      </c>
      <c r="H61" s="34">
        <f>(1+'Q3) data'!H58)</f>
        <v>1.03</v>
      </c>
      <c r="I61" s="34">
        <f>(1+'Q3) data'!I58)</f>
        <v>1.0349999999999999</v>
      </c>
      <c r="J61" s="34">
        <f>(1+'Q3) data'!J58)</f>
        <v>1.01</v>
      </c>
      <c r="K61" s="34">
        <f>(1+'Q3) data'!K58)</f>
        <v>1.04</v>
      </c>
      <c r="L61" s="34">
        <f>(1+'Q3) data'!L58)</f>
        <v>1</v>
      </c>
      <c r="M61" s="76">
        <f t="shared" si="0"/>
        <v>3.334838365830195E-2</v>
      </c>
    </row>
    <row r="62" spans="1:13" ht="14.5">
      <c r="A62" s="30">
        <v>53</v>
      </c>
      <c r="B62" s="34">
        <f>(1+'Q3) data'!B59)</f>
        <v>1.05</v>
      </c>
      <c r="C62" s="34">
        <f>(1+'Q3) data'!C59)</f>
        <v>1.0249999999999999</v>
      </c>
      <c r="D62" s="34">
        <f>(1+'Q3) data'!D59)</f>
        <v>1.04</v>
      </c>
      <c r="E62" s="34">
        <f>(1+'Q3) data'!E59)</f>
        <v>1.0149999999999999</v>
      </c>
      <c r="F62" s="34">
        <f>(1+'Q3) data'!F59)</f>
        <v>1.095</v>
      </c>
      <c r="G62" s="34">
        <f>(1+'Q3) data'!G59)</f>
        <v>1.075</v>
      </c>
      <c r="H62" s="34">
        <f>(1+'Q3) data'!H59)</f>
        <v>1.0249999999999999</v>
      </c>
      <c r="I62" s="34">
        <f>(1+'Q3) data'!I59)</f>
        <v>1.07</v>
      </c>
      <c r="J62" s="34">
        <f>(1+'Q3) data'!J59)</f>
        <v>1.0549999999999999</v>
      </c>
      <c r="K62" s="34">
        <f>(1+'Q3) data'!K59)</f>
        <v>1.085</v>
      </c>
      <c r="L62" s="34">
        <f>(1+'Q3) data'!L59)</f>
        <v>1</v>
      </c>
      <c r="M62" s="76">
        <f t="shared" si="0"/>
        <v>5.3179742507825756E-2</v>
      </c>
    </row>
    <row r="63" spans="1:13" ht="14.5">
      <c r="A63" s="30">
        <v>54</v>
      </c>
      <c r="B63" s="34">
        <f>(1+'Q3) data'!B60)</f>
        <v>1.075</v>
      </c>
      <c r="C63" s="34">
        <f>(1+'Q3) data'!C60)</f>
        <v>1.05</v>
      </c>
      <c r="D63" s="34">
        <f>(1+'Q3) data'!D60)</f>
        <v>1.0549999999999999</v>
      </c>
      <c r="E63" s="34">
        <f>(1+'Q3) data'!E60)</f>
        <v>1.06</v>
      </c>
      <c r="F63" s="34">
        <f>(1+'Q3) data'!F60)</f>
        <v>1.08</v>
      </c>
      <c r="G63" s="34">
        <f>(1+'Q3) data'!G60)</f>
        <v>1</v>
      </c>
      <c r="H63" s="34">
        <f>(1+'Q3) data'!H60)</f>
        <v>1.04</v>
      </c>
      <c r="I63" s="34">
        <f>(1+'Q3) data'!I60)</f>
        <v>1.0349999999999999</v>
      </c>
      <c r="J63" s="34">
        <f>(1+'Q3) data'!J60)</f>
        <v>1.0549999999999999</v>
      </c>
      <c r="K63" s="34">
        <f>(1+'Q3) data'!K60)</f>
        <v>1.0549999999999999</v>
      </c>
      <c r="L63" s="34">
        <f>(1+'Q3) data'!L60)</f>
        <v>1</v>
      </c>
      <c r="M63" s="76">
        <f t="shared" si="0"/>
        <v>5.0281813078423054E-2</v>
      </c>
    </row>
    <row r="64" spans="1:13" ht="14.5">
      <c r="A64" s="30">
        <v>55</v>
      </c>
      <c r="B64" s="34">
        <f>(1+'Q3) data'!B61)</f>
        <v>1.08</v>
      </c>
      <c r="C64" s="34">
        <f>(1+'Q3) data'!C61)</f>
        <v>1.0449999999999999</v>
      </c>
      <c r="D64" s="34">
        <f>(1+'Q3) data'!D61)</f>
        <v>1.06</v>
      </c>
      <c r="E64" s="34">
        <f>(1+'Q3) data'!E61)</f>
        <v>1.0249999999999999</v>
      </c>
      <c r="F64" s="34">
        <f>(1+'Q3) data'!F61)</f>
        <v>1.0349999999999999</v>
      </c>
      <c r="G64" s="34">
        <f>(1+'Q3) data'!G61)</f>
        <v>1.06</v>
      </c>
      <c r="H64" s="34">
        <f>(1+'Q3) data'!H61)</f>
        <v>1.0549999999999999</v>
      </c>
      <c r="I64" s="34">
        <f>(1+'Q3) data'!I61)</f>
        <v>1.0349999999999999</v>
      </c>
      <c r="J64" s="34">
        <f>(1+'Q3) data'!J61)</f>
        <v>1.075</v>
      </c>
      <c r="K64" s="34">
        <f>(1+'Q3) data'!K61)</f>
        <v>1.0649999999999999</v>
      </c>
      <c r="L64" s="34">
        <f>(1+'Q3) data'!L61)</f>
        <v>1</v>
      </c>
      <c r="M64" s="76">
        <f t="shared" si="0"/>
        <v>5.3359671966411115E-2</v>
      </c>
    </row>
    <row r="65" spans="1:13" ht="14.5">
      <c r="A65" s="30">
        <v>56</v>
      </c>
      <c r="B65" s="34">
        <f>(1+'Q3) data'!B62)</f>
        <v>1.0349999999999999</v>
      </c>
      <c r="C65" s="34">
        <f>(1+'Q3) data'!C62)</f>
        <v>1.0449999999999999</v>
      </c>
      <c r="D65" s="34">
        <f>(1+'Q3) data'!D62)</f>
        <v>1.06</v>
      </c>
      <c r="E65" s="34">
        <f>(1+'Q3) data'!E62)</f>
        <v>1.02</v>
      </c>
      <c r="F65" s="34">
        <f>(1+'Q3) data'!F62)</f>
        <v>1.0249999999999999</v>
      </c>
      <c r="G65" s="34">
        <f>(1+'Q3) data'!G62)</f>
        <v>1.05</v>
      </c>
      <c r="H65" s="34">
        <f>(1+'Q3) data'!H62)</f>
        <v>1.06</v>
      </c>
      <c r="I65" s="34">
        <f>(1+'Q3) data'!I62)</f>
        <v>1.0449999999999999</v>
      </c>
      <c r="J65" s="34">
        <f>(1+'Q3) data'!J62)</f>
        <v>1.07</v>
      </c>
      <c r="K65" s="34">
        <f>(1+'Q3) data'!K62)</f>
        <v>1.0449999999999999</v>
      </c>
      <c r="L65" s="34">
        <f>(1+'Q3) data'!L62)</f>
        <v>1</v>
      </c>
      <c r="M65" s="76">
        <f t="shared" si="0"/>
        <v>4.5393526775552306E-2</v>
      </c>
    </row>
    <row r="66" spans="1:13" ht="14.5">
      <c r="A66" s="30">
        <v>57</v>
      </c>
      <c r="B66" s="34">
        <f>(1+'Q3) data'!B63)</f>
        <v>1.0149999999999999</v>
      </c>
      <c r="C66" s="34">
        <f>(1+'Q3) data'!C63)</f>
        <v>1.0549999999999999</v>
      </c>
      <c r="D66" s="34">
        <f>(1+'Q3) data'!D63)</f>
        <v>1.0449999999999999</v>
      </c>
      <c r="E66" s="34">
        <f>(1+'Q3) data'!E63)</f>
        <v>1.0549999999999999</v>
      </c>
      <c r="F66" s="34">
        <f>(1+'Q3) data'!F63)</f>
        <v>1.0549999999999999</v>
      </c>
      <c r="G66" s="34">
        <f>(1+'Q3) data'!G63)</f>
        <v>1.0249999999999999</v>
      </c>
      <c r="H66" s="34">
        <f>(1+'Q3) data'!H63)</f>
        <v>1.07</v>
      </c>
      <c r="I66" s="34">
        <f>(1+'Q3) data'!I63)</f>
        <v>1.04</v>
      </c>
      <c r="J66" s="34">
        <f>(1+'Q3) data'!J63)</f>
        <v>1.07</v>
      </c>
      <c r="K66" s="34">
        <f>(1+'Q3) data'!K63)</f>
        <v>1.0649999999999999</v>
      </c>
      <c r="L66" s="34">
        <f>(1+'Q3) data'!L63)</f>
        <v>1</v>
      </c>
      <c r="M66" s="76">
        <f t="shared" si="0"/>
        <v>4.9352515497946392E-2</v>
      </c>
    </row>
    <row r="67" spans="1:13" ht="14.5">
      <c r="A67" s="30">
        <v>58</v>
      </c>
      <c r="B67" s="34">
        <f>(1+'Q3) data'!B64)</f>
        <v>1.03</v>
      </c>
      <c r="C67" s="34">
        <f>(1+'Q3) data'!C64)</f>
        <v>1.0049999999999999</v>
      </c>
      <c r="D67" s="34">
        <f>(1+'Q3) data'!D64)</f>
        <v>1.0149999999999999</v>
      </c>
      <c r="E67" s="34">
        <f>(1+'Q3) data'!E64)</f>
        <v>1.04</v>
      </c>
      <c r="F67" s="34">
        <f>(1+'Q3) data'!F64)</f>
        <v>1.0149999999999999</v>
      </c>
      <c r="G67" s="34">
        <f>(1+'Q3) data'!G64)</f>
        <v>1.05</v>
      </c>
      <c r="H67" s="34">
        <f>(1+'Q3) data'!H64)</f>
        <v>1.0549999999999999</v>
      </c>
      <c r="I67" s="34">
        <f>(1+'Q3) data'!I64)</f>
        <v>1.04</v>
      </c>
      <c r="J67" s="34">
        <f>(1+'Q3) data'!J64)</f>
        <v>1.0549999999999999</v>
      </c>
      <c r="K67" s="34">
        <f>(1+'Q3) data'!K64)</f>
        <v>1.03</v>
      </c>
      <c r="L67" s="34">
        <f>(1+'Q3) data'!L64)</f>
        <v>1</v>
      </c>
      <c r="M67" s="76">
        <f t="shared" si="0"/>
        <v>3.3364051388561133E-2</v>
      </c>
    </row>
    <row r="68" spans="1:13" ht="14.5">
      <c r="A68" s="30">
        <v>59</v>
      </c>
      <c r="B68" s="34">
        <f>(1+'Q3) data'!B65)</f>
        <v>1.0349999999999999</v>
      </c>
      <c r="C68" s="34">
        <f>(1+'Q3) data'!C65)</f>
        <v>1.0349999999999999</v>
      </c>
      <c r="D68" s="34">
        <f>(1+'Q3) data'!D65)</f>
        <v>1.05</v>
      </c>
      <c r="E68" s="34">
        <f>(1+'Q3) data'!E65)</f>
        <v>1.0449999999999999</v>
      </c>
      <c r="F68" s="34">
        <f>(1+'Q3) data'!F65)</f>
        <v>1.0449999999999999</v>
      </c>
      <c r="G68" s="34">
        <f>(1+'Q3) data'!G65)</f>
        <v>1.02</v>
      </c>
      <c r="H68" s="34">
        <f>(1+'Q3) data'!H65)</f>
        <v>1.04</v>
      </c>
      <c r="I68" s="34">
        <f>(1+'Q3) data'!I65)</f>
        <v>1.02</v>
      </c>
      <c r="J68" s="34">
        <f>(1+'Q3) data'!J65)</f>
        <v>1.05</v>
      </c>
      <c r="K68" s="34">
        <f>(1+'Q3) data'!K65)</f>
        <v>1.0449999999999999</v>
      </c>
      <c r="L68" s="34">
        <f>(1+'Q3) data'!L65)</f>
        <v>1</v>
      </c>
      <c r="M68" s="76">
        <f t="shared" si="0"/>
        <v>3.8446639339219102E-2</v>
      </c>
    </row>
    <row r="69" spans="1:13" ht="14.5">
      <c r="A69" s="30">
        <v>60</v>
      </c>
      <c r="B69" s="34">
        <f>(1+'Q3) data'!B66)</f>
        <v>1.0549999999999999</v>
      </c>
      <c r="C69" s="34">
        <f>(1+'Q3) data'!C66)</f>
        <v>1.0549999999999999</v>
      </c>
      <c r="D69" s="34">
        <f>(1+'Q3) data'!D66)</f>
        <v>1.0349999999999999</v>
      </c>
      <c r="E69" s="34">
        <f>(1+'Q3) data'!E66)</f>
        <v>1.06</v>
      </c>
      <c r="F69" s="34">
        <f>(1+'Q3) data'!F66)</f>
        <v>1.05</v>
      </c>
      <c r="G69" s="34">
        <f>(1+'Q3) data'!G66)</f>
        <v>1.0549999999999999</v>
      </c>
      <c r="H69" s="34">
        <f>(1+'Q3) data'!H66)</f>
        <v>1.05</v>
      </c>
      <c r="I69" s="34">
        <f>(1+'Q3) data'!I66)</f>
        <v>1.06</v>
      </c>
      <c r="J69" s="34">
        <f>(1+'Q3) data'!J66)</f>
        <v>1.08</v>
      </c>
      <c r="K69" s="34">
        <f>(1+'Q3) data'!K66)</f>
        <v>1.0549999999999999</v>
      </c>
      <c r="L69" s="34">
        <f>(1+'Q3) data'!L66)</f>
        <v>1</v>
      </c>
      <c r="M69" s="76">
        <f t="shared" si="0"/>
        <v>5.5446993813855094E-2</v>
      </c>
    </row>
    <row r="70" spans="1:13" ht="14.5">
      <c r="A70" s="30">
        <v>61</v>
      </c>
      <c r="B70" s="34">
        <f>(1+'Q3) data'!B67)</f>
        <v>1.05</v>
      </c>
      <c r="C70" s="34">
        <f>(1+'Q3) data'!C67)</f>
        <v>1.0249999999999999</v>
      </c>
      <c r="D70" s="34">
        <f>(1+'Q3) data'!D67)</f>
        <v>1.06</v>
      </c>
      <c r="E70" s="34">
        <f>(1+'Q3) data'!E67)</f>
        <v>1.0349999999999999</v>
      </c>
      <c r="F70" s="34">
        <f>(1+'Q3) data'!F67)</f>
        <v>1.01</v>
      </c>
      <c r="G70" s="34">
        <f>(1+'Q3) data'!G67)</f>
        <v>1.0449999999999999</v>
      </c>
      <c r="H70" s="34">
        <f>(1+'Q3) data'!H67)</f>
        <v>1.03</v>
      </c>
      <c r="I70" s="34">
        <f>(1+'Q3) data'!I67)</f>
        <v>1.0149999999999999</v>
      </c>
      <c r="J70" s="34">
        <f>(1+'Q3) data'!J67)</f>
        <v>1.05</v>
      </c>
      <c r="K70" s="34">
        <f>(1+'Q3) data'!K67)</f>
        <v>1.04</v>
      </c>
      <c r="L70" s="34">
        <f>(1+'Q3) data'!L67)</f>
        <v>1</v>
      </c>
      <c r="M70" s="76">
        <f t="shared" si="0"/>
        <v>3.5886790195217788E-2</v>
      </c>
    </row>
    <row r="71" spans="1:13" ht="14.5">
      <c r="A71" s="30">
        <v>62</v>
      </c>
      <c r="B71" s="34">
        <f>(1+'Q3) data'!B68)</f>
        <v>1.0449999999999999</v>
      </c>
      <c r="C71" s="34">
        <f>(1+'Q3) data'!C68)</f>
        <v>1.0649999999999999</v>
      </c>
      <c r="D71" s="34">
        <f>(1+'Q3) data'!D68)</f>
        <v>1.0149999999999999</v>
      </c>
      <c r="E71" s="34">
        <f>(1+'Q3) data'!E68)</f>
        <v>1.06</v>
      </c>
      <c r="F71" s="34">
        <f>(1+'Q3) data'!F68)</f>
        <v>1.0549999999999999</v>
      </c>
      <c r="G71" s="34">
        <f>(1+'Q3) data'!G68)</f>
        <v>1.03</v>
      </c>
      <c r="H71" s="34">
        <f>(1+'Q3) data'!H68)</f>
        <v>1.03</v>
      </c>
      <c r="I71" s="34">
        <f>(1+'Q3) data'!I68)</f>
        <v>1.0549999999999999</v>
      </c>
      <c r="J71" s="34">
        <f>(1+'Q3) data'!J68)</f>
        <v>1.04</v>
      </c>
      <c r="K71" s="34">
        <f>(1+'Q3) data'!K68)</f>
        <v>1.04</v>
      </c>
      <c r="L71" s="34">
        <f>(1+'Q3) data'!L68)</f>
        <v>1</v>
      </c>
      <c r="M71" s="76">
        <f t="shared" si="0"/>
        <v>4.3394120851973472E-2</v>
      </c>
    </row>
    <row r="72" spans="1:13" ht="14.5">
      <c r="A72" s="30">
        <v>63</v>
      </c>
      <c r="B72" s="34">
        <f>(1+'Q3) data'!B69)</f>
        <v>1.0349999999999999</v>
      </c>
      <c r="C72" s="34">
        <f>(1+'Q3) data'!C69)</f>
        <v>1.06</v>
      </c>
      <c r="D72" s="34">
        <f>(1+'Q3) data'!D69)</f>
        <v>1.06</v>
      </c>
      <c r="E72" s="34">
        <f>(1+'Q3) data'!E69)</f>
        <v>1.05</v>
      </c>
      <c r="F72" s="34">
        <f>(1+'Q3) data'!F69)</f>
        <v>1.0249999999999999</v>
      </c>
      <c r="G72" s="34">
        <f>(1+'Q3) data'!G69)</f>
        <v>1.05</v>
      </c>
      <c r="H72" s="34">
        <f>(1+'Q3) data'!H69)</f>
        <v>1.0449999999999999</v>
      </c>
      <c r="I72" s="34">
        <f>(1+'Q3) data'!I69)</f>
        <v>1.0149999999999999</v>
      </c>
      <c r="J72" s="34">
        <f>(1+'Q3) data'!J69)</f>
        <v>1.03</v>
      </c>
      <c r="K72" s="34">
        <f>(1+'Q3) data'!K69)</f>
        <v>1.08</v>
      </c>
      <c r="L72" s="34">
        <f>(1+'Q3) data'!L69)</f>
        <v>1</v>
      </c>
      <c r="M72" s="76">
        <f t="shared" si="0"/>
        <v>4.4839988372899597E-2</v>
      </c>
    </row>
    <row r="73" spans="1:13" ht="14.5">
      <c r="A73" s="30">
        <v>64</v>
      </c>
      <c r="B73" s="34">
        <f>(1+'Q3) data'!B70)</f>
        <v>1.0649999999999999</v>
      </c>
      <c r="C73" s="34">
        <f>(1+'Q3) data'!C70)</f>
        <v>1.0649999999999999</v>
      </c>
      <c r="D73" s="34">
        <f>(1+'Q3) data'!D70)</f>
        <v>1.0149999999999999</v>
      </c>
      <c r="E73" s="34">
        <f>(1+'Q3) data'!E70)</f>
        <v>1.03</v>
      </c>
      <c r="F73" s="34">
        <f>(1+'Q3) data'!F70)</f>
        <v>1.03</v>
      </c>
      <c r="G73" s="34">
        <f>(1+'Q3) data'!G70)</f>
        <v>1.085</v>
      </c>
      <c r="H73" s="34">
        <f>(1+'Q3) data'!H70)</f>
        <v>1.06</v>
      </c>
      <c r="I73" s="34">
        <f>(1+'Q3) data'!I70)</f>
        <v>1.0549999999999999</v>
      </c>
      <c r="J73" s="34">
        <f>(1+'Q3) data'!J70)</f>
        <v>1.04</v>
      </c>
      <c r="K73" s="34">
        <f>(1+'Q3) data'!K70)</f>
        <v>1.02</v>
      </c>
      <c r="L73" s="34">
        <f>(1+'Q3) data'!L70)</f>
        <v>1</v>
      </c>
      <c r="M73" s="76">
        <f t="shared" si="0"/>
        <v>4.6275674199608652E-2</v>
      </c>
    </row>
    <row r="74" spans="1:13" ht="14.5">
      <c r="A74" s="30">
        <v>65</v>
      </c>
      <c r="B74" s="34">
        <f>(1+'Q3) data'!B71)</f>
        <v>1.0549999999999999</v>
      </c>
      <c r="C74" s="34">
        <f>(1+'Q3) data'!C71)</f>
        <v>1.0649999999999999</v>
      </c>
      <c r="D74" s="34">
        <f>(1+'Q3) data'!D71)</f>
        <v>1.0649999999999999</v>
      </c>
      <c r="E74" s="34">
        <f>(1+'Q3) data'!E71)</f>
        <v>1.095</v>
      </c>
      <c r="F74" s="34">
        <f>(1+'Q3) data'!F71)</f>
        <v>1.02</v>
      </c>
      <c r="G74" s="34">
        <f>(1+'Q3) data'!G71)</f>
        <v>1.05</v>
      </c>
      <c r="H74" s="34">
        <f>(1+'Q3) data'!H71)</f>
        <v>1.0649999999999999</v>
      </c>
      <c r="I74" s="34">
        <f>(1+'Q3) data'!I71)</f>
        <v>1.03</v>
      </c>
      <c r="J74" s="34">
        <f>(1+'Q3) data'!J71)</f>
        <v>1.0349999999999999</v>
      </c>
      <c r="K74" s="34">
        <f>(1+'Q3) data'!K71)</f>
        <v>1.04</v>
      </c>
      <c r="L74" s="34">
        <f>(1+'Q3) data'!L71)</f>
        <v>1</v>
      </c>
      <c r="M74" s="76">
        <f t="shared" si="0"/>
        <v>5.1796154576517317E-2</v>
      </c>
    </row>
    <row r="75" spans="1:13" ht="14.5">
      <c r="A75" s="30">
        <v>66</v>
      </c>
      <c r="B75" s="34">
        <f>(1+'Q3) data'!B72)</f>
        <v>1.085</v>
      </c>
      <c r="C75" s="34">
        <f>(1+'Q3) data'!C72)</f>
        <v>1.03</v>
      </c>
      <c r="D75" s="34">
        <f>(1+'Q3) data'!D72)</f>
        <v>1.0649999999999999</v>
      </c>
      <c r="E75" s="34">
        <f>(1+'Q3) data'!E72)</f>
        <v>1.0649999999999999</v>
      </c>
      <c r="F75" s="34">
        <f>(1+'Q3) data'!F72)</f>
        <v>0.995</v>
      </c>
      <c r="G75" s="34">
        <f>(1+'Q3) data'!G72)</f>
        <v>1.04</v>
      </c>
      <c r="H75" s="34">
        <f>(1+'Q3) data'!H72)</f>
        <v>1.0549999999999999</v>
      </c>
      <c r="I75" s="34">
        <f>(1+'Q3) data'!I72)</f>
        <v>1.08</v>
      </c>
      <c r="J75" s="34">
        <f>(1+'Q3) data'!J72)</f>
        <v>1.05</v>
      </c>
      <c r="K75" s="34">
        <f>(1+'Q3) data'!K72)</f>
        <v>1.07</v>
      </c>
      <c r="L75" s="34">
        <f>(1+'Q3) data'!L72)</f>
        <v>1</v>
      </c>
      <c r="M75" s="76">
        <f t="shared" ref="M75:M109" si="1">PRODUCT(B75:L75)^0.1-1</f>
        <v>5.3191120844590545E-2</v>
      </c>
    </row>
    <row r="76" spans="1:13" ht="14.5">
      <c r="A76" s="30">
        <v>67</v>
      </c>
      <c r="B76" s="34">
        <f>(1+'Q3) data'!B73)</f>
        <v>1.0649999999999999</v>
      </c>
      <c r="C76" s="34">
        <f>(1+'Q3) data'!C73)</f>
        <v>1.05</v>
      </c>
      <c r="D76" s="34">
        <f>(1+'Q3) data'!D73)</f>
        <v>1.085</v>
      </c>
      <c r="E76" s="34">
        <f>(1+'Q3) data'!E73)</f>
        <v>1.0349999999999999</v>
      </c>
      <c r="F76" s="34">
        <f>(1+'Q3) data'!F73)</f>
        <v>1.04</v>
      </c>
      <c r="G76" s="34">
        <f>(1+'Q3) data'!G73)</f>
        <v>1.0449999999999999</v>
      </c>
      <c r="H76" s="34">
        <f>(1+'Q3) data'!H73)</f>
        <v>1.03</v>
      </c>
      <c r="I76" s="34">
        <f>(1+'Q3) data'!I73)</f>
        <v>1.01</v>
      </c>
      <c r="J76" s="34">
        <f>(1+'Q3) data'!J73)</f>
        <v>1.0049999999999999</v>
      </c>
      <c r="K76" s="34">
        <f>(1+'Q3) data'!K73)</f>
        <v>1.03</v>
      </c>
      <c r="L76" s="34">
        <f>(1+'Q3) data'!L73)</f>
        <v>1</v>
      </c>
      <c r="M76" s="76">
        <f t="shared" si="1"/>
        <v>3.925482846563555E-2</v>
      </c>
    </row>
    <row r="77" spans="1:13" ht="14.5">
      <c r="A77" s="30">
        <v>68</v>
      </c>
      <c r="B77" s="34">
        <f>(1+'Q3) data'!B74)</f>
        <v>1.085</v>
      </c>
      <c r="C77" s="34">
        <f>(1+'Q3) data'!C74)</f>
        <v>1.03</v>
      </c>
      <c r="D77" s="34">
        <f>(1+'Q3) data'!D74)</f>
        <v>1.0449999999999999</v>
      </c>
      <c r="E77" s="34">
        <f>(1+'Q3) data'!E74)</f>
        <v>1.06</v>
      </c>
      <c r="F77" s="34">
        <f>(1+'Q3) data'!F74)</f>
        <v>1.04</v>
      </c>
      <c r="G77" s="34">
        <f>(1+'Q3) data'!G74)</f>
        <v>1.0449999999999999</v>
      </c>
      <c r="H77" s="34">
        <f>(1+'Q3) data'!H74)</f>
        <v>1.075</v>
      </c>
      <c r="I77" s="34">
        <f>(1+'Q3) data'!I74)</f>
        <v>1.06</v>
      </c>
      <c r="J77" s="34">
        <f>(1+'Q3) data'!J74)</f>
        <v>1.0449999999999999</v>
      </c>
      <c r="K77" s="34">
        <f>(1+'Q3) data'!K74)</f>
        <v>1.04</v>
      </c>
      <c r="L77" s="34">
        <f>(1+'Q3) data'!L74)</f>
        <v>1</v>
      </c>
      <c r="M77" s="76">
        <f t="shared" si="1"/>
        <v>5.2374389923816045E-2</v>
      </c>
    </row>
    <row r="78" spans="1:13" ht="14.5">
      <c r="A78" s="30">
        <v>69</v>
      </c>
      <c r="B78" s="34">
        <f>(1+'Q3) data'!B75)</f>
        <v>1.02</v>
      </c>
      <c r="C78" s="34">
        <f>(1+'Q3) data'!C75)</f>
        <v>1.04</v>
      </c>
      <c r="D78" s="34">
        <f>(1+'Q3) data'!D75)</f>
        <v>1.0049999999999999</v>
      </c>
      <c r="E78" s="34">
        <f>(1+'Q3) data'!E75)</f>
        <v>1.0449999999999999</v>
      </c>
      <c r="F78" s="34">
        <f>(1+'Q3) data'!F75)</f>
        <v>1.0249999999999999</v>
      </c>
      <c r="G78" s="34">
        <f>(1+'Q3) data'!G75)</f>
        <v>1.0900000000000001</v>
      </c>
      <c r="H78" s="34">
        <f>(1+'Q3) data'!H75)</f>
        <v>1.0649999999999999</v>
      </c>
      <c r="I78" s="34">
        <f>(1+'Q3) data'!I75)</f>
        <v>1.06</v>
      </c>
      <c r="J78" s="34">
        <f>(1+'Q3) data'!J75)</f>
        <v>1.06</v>
      </c>
      <c r="K78" s="34">
        <f>(1+'Q3) data'!K75)</f>
        <v>1.08</v>
      </c>
      <c r="L78" s="34">
        <f>(1+'Q3) data'!L75)</f>
        <v>1</v>
      </c>
      <c r="M78" s="76">
        <f t="shared" si="1"/>
        <v>4.8685183459880266E-2</v>
      </c>
    </row>
    <row r="79" spans="1:13" ht="14.5">
      <c r="A79" s="30">
        <v>70</v>
      </c>
      <c r="B79" s="34">
        <f>(1+'Q3) data'!B76)</f>
        <v>1.0549999999999999</v>
      </c>
      <c r="C79" s="34">
        <f>(1+'Q3) data'!C76)</f>
        <v>1.08</v>
      </c>
      <c r="D79" s="34">
        <f>(1+'Q3) data'!D76)</f>
        <v>0.995</v>
      </c>
      <c r="E79" s="34">
        <f>(1+'Q3) data'!E76)</f>
        <v>1.02</v>
      </c>
      <c r="F79" s="34">
        <f>(1+'Q3) data'!F76)</f>
        <v>1.05</v>
      </c>
      <c r="G79" s="34">
        <f>(1+'Q3) data'!G76)</f>
        <v>1.0349999999999999</v>
      </c>
      <c r="H79" s="34">
        <f>(1+'Q3) data'!H76)</f>
        <v>1.05</v>
      </c>
      <c r="I79" s="34">
        <f>(1+'Q3) data'!I76)</f>
        <v>1.085</v>
      </c>
      <c r="J79" s="34">
        <f>(1+'Q3) data'!J76)</f>
        <v>1.0449999999999999</v>
      </c>
      <c r="K79" s="34">
        <f>(1+'Q3) data'!K76)</f>
        <v>1.02</v>
      </c>
      <c r="L79" s="34">
        <f>(1+'Q3) data'!L76)</f>
        <v>1</v>
      </c>
      <c r="M79" s="76">
        <f t="shared" si="1"/>
        <v>4.3173297175377767E-2</v>
      </c>
    </row>
    <row r="80" spans="1:13" ht="14.5">
      <c r="A80" s="30">
        <v>71</v>
      </c>
      <c r="B80" s="34">
        <f>(1+'Q3) data'!B77)</f>
        <v>1.0349999999999999</v>
      </c>
      <c r="C80" s="34">
        <f>(1+'Q3) data'!C77)</f>
        <v>1.05</v>
      </c>
      <c r="D80" s="34">
        <f>(1+'Q3) data'!D77)</f>
        <v>1.0549999999999999</v>
      </c>
      <c r="E80" s="34">
        <f>(1+'Q3) data'!E77)</f>
        <v>1.0549999999999999</v>
      </c>
      <c r="F80" s="34">
        <f>(1+'Q3) data'!F77)</f>
        <v>1.03</v>
      </c>
      <c r="G80" s="34">
        <f>(1+'Q3) data'!G77)</f>
        <v>1.0349999999999999</v>
      </c>
      <c r="H80" s="34">
        <f>(1+'Q3) data'!H77)</f>
        <v>1.0900000000000001</v>
      </c>
      <c r="I80" s="34">
        <f>(1+'Q3) data'!I77)</f>
        <v>1.085</v>
      </c>
      <c r="J80" s="34">
        <f>(1+'Q3) data'!J77)</f>
        <v>1.0449999999999999</v>
      </c>
      <c r="K80" s="34">
        <f>(1+'Q3) data'!K77)</f>
        <v>1.0149999999999999</v>
      </c>
      <c r="L80" s="34">
        <f>(1+'Q3) data'!L77)</f>
        <v>1</v>
      </c>
      <c r="M80" s="76">
        <f t="shared" si="1"/>
        <v>4.9264721346239382E-2</v>
      </c>
    </row>
    <row r="81" spans="1:13" ht="14.5">
      <c r="A81" s="30">
        <v>72</v>
      </c>
      <c r="B81" s="34">
        <f>(1+'Q3) data'!B78)</f>
        <v>1.0349999999999999</v>
      </c>
      <c r="C81" s="34">
        <f>(1+'Q3) data'!C78)</f>
        <v>1.02</v>
      </c>
      <c r="D81" s="34">
        <f>(1+'Q3) data'!D78)</f>
        <v>1.04</v>
      </c>
      <c r="E81" s="34">
        <f>(1+'Q3) data'!E78)</f>
        <v>1.08</v>
      </c>
      <c r="F81" s="34">
        <f>(1+'Q3) data'!F78)</f>
        <v>1.06</v>
      </c>
      <c r="G81" s="34">
        <f>(1+'Q3) data'!G78)</f>
        <v>1.07</v>
      </c>
      <c r="H81" s="34">
        <f>(1+'Q3) data'!H78)</f>
        <v>1.07</v>
      </c>
      <c r="I81" s="34">
        <f>(1+'Q3) data'!I78)</f>
        <v>1.0349999999999999</v>
      </c>
      <c r="J81" s="34">
        <f>(1+'Q3) data'!J78)</f>
        <v>1.05</v>
      </c>
      <c r="K81" s="34">
        <f>(1+'Q3) data'!K78)</f>
        <v>1.095</v>
      </c>
      <c r="L81" s="34">
        <f>(1+'Q3) data'!L78)</f>
        <v>1</v>
      </c>
      <c r="M81" s="76">
        <f t="shared" si="1"/>
        <v>5.5264869709025222E-2</v>
      </c>
    </row>
    <row r="82" spans="1:13" ht="14.5">
      <c r="A82" s="30">
        <v>73</v>
      </c>
      <c r="B82" s="34">
        <f>(1+'Q3) data'!B79)</f>
        <v>1.04</v>
      </c>
      <c r="C82" s="34">
        <f>(1+'Q3) data'!C79)</f>
        <v>1.04</v>
      </c>
      <c r="D82" s="34">
        <f>(1+'Q3) data'!D79)</f>
        <v>1.05</v>
      </c>
      <c r="E82" s="34">
        <f>(1+'Q3) data'!E79)</f>
        <v>1.06</v>
      </c>
      <c r="F82" s="34">
        <f>(1+'Q3) data'!F79)</f>
        <v>1.0249999999999999</v>
      </c>
      <c r="G82" s="34">
        <f>(1+'Q3) data'!G79)</f>
        <v>1.05</v>
      </c>
      <c r="H82" s="34">
        <f>(1+'Q3) data'!H79)</f>
        <v>1.0349999999999999</v>
      </c>
      <c r="I82" s="34">
        <f>(1+'Q3) data'!I79)</f>
        <v>1.0249999999999999</v>
      </c>
      <c r="J82" s="34">
        <f>(1+'Q3) data'!J79)</f>
        <v>1.03</v>
      </c>
      <c r="K82" s="34">
        <f>(1+'Q3) data'!K79)</f>
        <v>1.0449999999999999</v>
      </c>
      <c r="L82" s="34">
        <f>(1+'Q3) data'!L79)</f>
        <v>1</v>
      </c>
      <c r="M82" s="76">
        <f t="shared" si="1"/>
        <v>3.9942372159148531E-2</v>
      </c>
    </row>
    <row r="83" spans="1:13" ht="14.5">
      <c r="A83" s="30">
        <v>74</v>
      </c>
      <c r="B83" s="34">
        <f>(1+'Q3) data'!B80)</f>
        <v>1.0649999999999999</v>
      </c>
      <c r="C83" s="34">
        <f>(1+'Q3) data'!C80)</f>
        <v>1.0549999999999999</v>
      </c>
      <c r="D83" s="34">
        <f>(1+'Q3) data'!D80)</f>
        <v>1.0349999999999999</v>
      </c>
      <c r="E83" s="34">
        <f>(1+'Q3) data'!E80)</f>
        <v>1.04</v>
      </c>
      <c r="F83" s="34">
        <f>(1+'Q3) data'!F80)</f>
        <v>1.04</v>
      </c>
      <c r="G83" s="34">
        <f>(1+'Q3) data'!G80)</f>
        <v>1.02</v>
      </c>
      <c r="H83" s="34">
        <f>(1+'Q3) data'!H80)</f>
        <v>1.0349999999999999</v>
      </c>
      <c r="I83" s="34">
        <f>(1+'Q3) data'!I80)</f>
        <v>1.0549999999999999</v>
      </c>
      <c r="J83" s="34">
        <f>(1+'Q3) data'!J80)</f>
        <v>1.0649999999999999</v>
      </c>
      <c r="K83" s="34">
        <f>(1+'Q3) data'!K80)</f>
        <v>1.095</v>
      </c>
      <c r="L83" s="34">
        <f>(1+'Q3) data'!L80)</f>
        <v>1</v>
      </c>
      <c r="M83" s="76">
        <f t="shared" si="1"/>
        <v>5.0307774981530162E-2</v>
      </c>
    </row>
    <row r="84" spans="1:13" ht="14.5">
      <c r="A84" s="30">
        <v>75</v>
      </c>
      <c r="B84" s="34">
        <f>(1+'Q3) data'!B81)</f>
        <v>1.0549999999999999</v>
      </c>
      <c r="C84" s="34">
        <f>(1+'Q3) data'!C81)</f>
        <v>1.06</v>
      </c>
      <c r="D84" s="34">
        <f>(1+'Q3) data'!D81)</f>
        <v>1.0449999999999999</v>
      </c>
      <c r="E84" s="34">
        <f>(1+'Q3) data'!E81)</f>
        <v>1.0149999999999999</v>
      </c>
      <c r="F84" s="34">
        <f>(1+'Q3) data'!F81)</f>
        <v>1.0349999999999999</v>
      </c>
      <c r="G84" s="34">
        <f>(1+'Q3) data'!G81)</f>
        <v>1.01</v>
      </c>
      <c r="H84" s="34">
        <f>(1+'Q3) data'!H81)</f>
        <v>1.06</v>
      </c>
      <c r="I84" s="34">
        <f>(1+'Q3) data'!I81)</f>
        <v>1.05</v>
      </c>
      <c r="J84" s="34">
        <f>(1+'Q3) data'!J81)</f>
        <v>1.03</v>
      </c>
      <c r="K84" s="34">
        <f>(1+'Q3) data'!K81)</f>
        <v>1.04</v>
      </c>
      <c r="L84" s="34">
        <f>(1+'Q3) data'!L81)</f>
        <v>1</v>
      </c>
      <c r="M84" s="76">
        <f t="shared" si="1"/>
        <v>3.986464102504228E-2</v>
      </c>
    </row>
    <row r="85" spans="1:13" ht="14.5">
      <c r="A85" s="30">
        <v>76</v>
      </c>
      <c r="B85" s="34">
        <f>(1+'Q3) data'!B82)</f>
        <v>1.0549999999999999</v>
      </c>
      <c r="C85" s="34">
        <f>(1+'Q3) data'!C82)</f>
        <v>1.03</v>
      </c>
      <c r="D85" s="34">
        <f>(1+'Q3) data'!D82)</f>
        <v>1.06</v>
      </c>
      <c r="E85" s="34">
        <f>(1+'Q3) data'!E82)</f>
        <v>1.0649999999999999</v>
      </c>
      <c r="F85" s="34">
        <f>(1+'Q3) data'!F82)</f>
        <v>1.0149999999999999</v>
      </c>
      <c r="G85" s="34">
        <f>(1+'Q3) data'!G82)</f>
        <v>1.03</v>
      </c>
      <c r="H85" s="34">
        <f>(1+'Q3) data'!H82)</f>
        <v>1.0549999999999999</v>
      </c>
      <c r="I85" s="34">
        <f>(1+'Q3) data'!I82)</f>
        <v>1.0349999999999999</v>
      </c>
      <c r="J85" s="34">
        <f>(1+'Q3) data'!J82)</f>
        <v>1.0049999999999999</v>
      </c>
      <c r="K85" s="34">
        <f>(1+'Q3) data'!K82)</f>
        <v>1.0349999999999999</v>
      </c>
      <c r="L85" s="34">
        <f>(1+'Q3) data'!L82)</f>
        <v>1</v>
      </c>
      <c r="M85" s="76">
        <f t="shared" si="1"/>
        <v>3.8328475746297608E-2</v>
      </c>
    </row>
    <row r="86" spans="1:13" ht="14.5">
      <c r="A86" s="30">
        <v>77</v>
      </c>
      <c r="B86" s="34">
        <f>(1+'Q3) data'!B83)</f>
        <v>1.0149999999999999</v>
      </c>
      <c r="C86" s="34">
        <f>(1+'Q3) data'!C83)</f>
        <v>1.02</v>
      </c>
      <c r="D86" s="34">
        <f>(1+'Q3) data'!D83)</f>
        <v>1.0549999999999999</v>
      </c>
      <c r="E86" s="34">
        <f>(1+'Q3) data'!E83)</f>
        <v>1.06</v>
      </c>
      <c r="F86" s="34">
        <f>(1+'Q3) data'!F83)</f>
        <v>1.0249999999999999</v>
      </c>
      <c r="G86" s="34">
        <f>(1+'Q3) data'!G83)</f>
        <v>1.0349999999999999</v>
      </c>
      <c r="H86" s="34">
        <f>(1+'Q3) data'!H83)</f>
        <v>1.0249999999999999</v>
      </c>
      <c r="I86" s="34">
        <f>(1+'Q3) data'!I83)</f>
        <v>1.04</v>
      </c>
      <c r="J86" s="34">
        <f>(1+'Q3) data'!J83)</f>
        <v>1.0249999999999999</v>
      </c>
      <c r="K86" s="34">
        <f>(1+'Q3) data'!K83)</f>
        <v>1.0349999999999999</v>
      </c>
      <c r="L86" s="34">
        <f>(1+'Q3) data'!L83)</f>
        <v>1</v>
      </c>
      <c r="M86" s="76">
        <f t="shared" si="1"/>
        <v>3.3406091961750262E-2</v>
      </c>
    </row>
    <row r="87" spans="1:13" ht="14.5">
      <c r="A87" s="30">
        <v>78</v>
      </c>
      <c r="B87" s="34">
        <f>(1+'Q3) data'!B84)</f>
        <v>1.085</v>
      </c>
      <c r="C87" s="34">
        <f>(1+'Q3) data'!C84)</f>
        <v>1.0249999999999999</v>
      </c>
      <c r="D87" s="34">
        <f>(1+'Q3) data'!D84)</f>
        <v>1.03</v>
      </c>
      <c r="E87" s="34">
        <f>(1+'Q3) data'!E84)</f>
        <v>1.06</v>
      </c>
      <c r="F87" s="34">
        <f>(1+'Q3) data'!F84)</f>
        <v>1.03</v>
      </c>
      <c r="G87" s="34">
        <f>(1+'Q3) data'!G84)</f>
        <v>1.03</v>
      </c>
      <c r="H87" s="34">
        <f>(1+'Q3) data'!H84)</f>
        <v>1.0549999999999999</v>
      </c>
      <c r="I87" s="34">
        <f>(1+'Q3) data'!I84)</f>
        <v>1.0349999999999999</v>
      </c>
      <c r="J87" s="34">
        <f>(1+'Q3) data'!J84)</f>
        <v>1.0549999999999999</v>
      </c>
      <c r="K87" s="34">
        <f>(1+'Q3) data'!K84)</f>
        <v>1.06</v>
      </c>
      <c r="L87" s="34">
        <f>(1+'Q3) data'!L84)</f>
        <v>1</v>
      </c>
      <c r="M87" s="76">
        <f t="shared" si="1"/>
        <v>4.6338553630140167E-2</v>
      </c>
    </row>
    <row r="88" spans="1:13" ht="14.5">
      <c r="A88" s="30">
        <v>79</v>
      </c>
      <c r="B88" s="34">
        <f>(1+'Q3) data'!B85)</f>
        <v>1</v>
      </c>
      <c r="C88" s="34">
        <f>(1+'Q3) data'!C85)</f>
        <v>1.0649999999999999</v>
      </c>
      <c r="D88" s="34">
        <f>(1+'Q3) data'!D85)</f>
        <v>1.05</v>
      </c>
      <c r="E88" s="34">
        <f>(1+'Q3) data'!E85)</f>
        <v>1.095</v>
      </c>
      <c r="F88" s="34">
        <f>(1+'Q3) data'!F85)</f>
        <v>1.04</v>
      </c>
      <c r="G88" s="34">
        <f>(1+'Q3) data'!G85)</f>
        <v>1.03</v>
      </c>
      <c r="H88" s="34">
        <f>(1+'Q3) data'!H85)</f>
        <v>1.07</v>
      </c>
      <c r="I88" s="34">
        <f>(1+'Q3) data'!I85)</f>
        <v>1</v>
      </c>
      <c r="J88" s="34">
        <f>(1+'Q3) data'!J85)</f>
        <v>1.04</v>
      </c>
      <c r="K88" s="34">
        <f>(1+'Q3) data'!K85)</f>
        <v>1.0349999999999999</v>
      </c>
      <c r="L88" s="34">
        <f>(1+'Q3) data'!L85)</f>
        <v>1</v>
      </c>
      <c r="M88" s="76">
        <f t="shared" si="1"/>
        <v>4.2120899543420132E-2</v>
      </c>
    </row>
    <row r="89" spans="1:13" ht="14.5">
      <c r="A89" s="30">
        <v>80</v>
      </c>
      <c r="B89" s="34">
        <f>(1+'Q3) data'!B86)</f>
        <v>1.03</v>
      </c>
      <c r="C89" s="34">
        <f>(1+'Q3) data'!C86)</f>
        <v>1.0549999999999999</v>
      </c>
      <c r="D89" s="34">
        <f>(1+'Q3) data'!D86)</f>
        <v>1.02</v>
      </c>
      <c r="E89" s="34">
        <f>(1+'Q3) data'!E86)</f>
        <v>1.04</v>
      </c>
      <c r="F89" s="34">
        <f>(1+'Q3) data'!F86)</f>
        <v>1.05</v>
      </c>
      <c r="G89" s="34">
        <f>(1+'Q3) data'!G86)</f>
        <v>1.08</v>
      </c>
      <c r="H89" s="34">
        <f>(1+'Q3) data'!H86)</f>
        <v>1.0449999999999999</v>
      </c>
      <c r="I89" s="34">
        <f>(1+'Q3) data'!I86)</f>
        <v>1.04</v>
      </c>
      <c r="J89" s="34">
        <f>(1+'Q3) data'!J86)</f>
        <v>1.0349999999999999</v>
      </c>
      <c r="K89" s="34">
        <f>(1+'Q3) data'!K86)</f>
        <v>1.0449999999999999</v>
      </c>
      <c r="L89" s="34">
        <f>(1+'Q3) data'!L86)</f>
        <v>1</v>
      </c>
      <c r="M89" s="76">
        <f t="shared" si="1"/>
        <v>4.3888833597923282E-2</v>
      </c>
    </row>
    <row r="90" spans="1:13" ht="14.5">
      <c r="A90" s="30">
        <v>81</v>
      </c>
      <c r="B90" s="34">
        <f>(1+'Q3) data'!B87)</f>
        <v>1.0549999999999999</v>
      </c>
      <c r="C90" s="34">
        <f>(1+'Q3) data'!C87)</f>
        <v>1.0449999999999999</v>
      </c>
      <c r="D90" s="34">
        <f>(1+'Q3) data'!D87)</f>
        <v>1.0149999999999999</v>
      </c>
      <c r="E90" s="34">
        <f>(1+'Q3) data'!E87)</f>
        <v>1.0349999999999999</v>
      </c>
      <c r="F90" s="34">
        <f>(1+'Q3) data'!F87)</f>
        <v>0.995</v>
      </c>
      <c r="G90" s="34">
        <f>(1+'Q3) data'!G87)</f>
        <v>1.07</v>
      </c>
      <c r="H90" s="34">
        <f>(1+'Q3) data'!H87)</f>
        <v>1.07</v>
      </c>
      <c r="I90" s="34">
        <f>(1+'Q3) data'!I87)</f>
        <v>1.0349999999999999</v>
      </c>
      <c r="J90" s="34">
        <f>(1+'Q3) data'!J87)</f>
        <v>1.0900000000000001</v>
      </c>
      <c r="K90" s="34">
        <f>(1+'Q3) data'!K87)</f>
        <v>1.06</v>
      </c>
      <c r="L90" s="34">
        <f>(1+'Q3) data'!L87)</f>
        <v>1</v>
      </c>
      <c r="M90" s="76">
        <f t="shared" si="1"/>
        <v>4.665571495260612E-2</v>
      </c>
    </row>
    <row r="91" spans="1:13" ht="14.5">
      <c r="A91" s="30">
        <v>82</v>
      </c>
      <c r="B91" s="34">
        <f>(1+'Q3) data'!B88)</f>
        <v>1.06</v>
      </c>
      <c r="C91" s="34">
        <f>(1+'Q3) data'!C88)</f>
        <v>1.0249999999999999</v>
      </c>
      <c r="D91" s="34">
        <f>(1+'Q3) data'!D88)</f>
        <v>1.0549999999999999</v>
      </c>
      <c r="E91" s="34">
        <f>(1+'Q3) data'!E88)</f>
        <v>1.0049999999999999</v>
      </c>
      <c r="F91" s="34">
        <f>(1+'Q3) data'!F88)</f>
        <v>1.05</v>
      </c>
      <c r="G91" s="34">
        <f>(1+'Q3) data'!G88)</f>
        <v>1.0249999999999999</v>
      </c>
      <c r="H91" s="34">
        <f>(1+'Q3) data'!H88)</f>
        <v>1.06</v>
      </c>
      <c r="I91" s="34">
        <f>(1+'Q3) data'!I88)</f>
        <v>1.03</v>
      </c>
      <c r="J91" s="34">
        <f>(1+'Q3) data'!J88)</f>
        <v>1.02</v>
      </c>
      <c r="K91" s="34">
        <f>(1+'Q3) data'!K88)</f>
        <v>1.0449999999999999</v>
      </c>
      <c r="L91" s="34">
        <f>(1+'Q3) data'!L88)</f>
        <v>1</v>
      </c>
      <c r="M91" s="76">
        <f t="shared" si="1"/>
        <v>3.7342322126121319E-2</v>
      </c>
    </row>
    <row r="92" spans="1:13" ht="14.5">
      <c r="A92" s="30">
        <v>83</v>
      </c>
      <c r="B92" s="34">
        <f>(1+'Q3) data'!B89)</f>
        <v>1.0549999999999999</v>
      </c>
      <c r="C92" s="34">
        <f>(1+'Q3) data'!C89)</f>
        <v>1.075</v>
      </c>
      <c r="D92" s="34">
        <f>(1+'Q3) data'!D89)</f>
        <v>1.03</v>
      </c>
      <c r="E92" s="34">
        <f>(1+'Q3) data'!E89)</f>
        <v>1.0549999999999999</v>
      </c>
      <c r="F92" s="34">
        <f>(1+'Q3) data'!F89)</f>
        <v>1.02</v>
      </c>
      <c r="G92" s="34">
        <f>(1+'Q3) data'!G89)</f>
        <v>1.0249999999999999</v>
      </c>
      <c r="H92" s="34">
        <f>(1+'Q3) data'!H89)</f>
        <v>1.04</v>
      </c>
      <c r="I92" s="34">
        <f>(1+'Q3) data'!I89)</f>
        <v>1.04</v>
      </c>
      <c r="J92" s="34">
        <f>(1+'Q3) data'!J89)</f>
        <v>1.02</v>
      </c>
      <c r="K92" s="34">
        <f>(1+'Q3) data'!K89)</f>
        <v>1.0449999999999999</v>
      </c>
      <c r="L92" s="34">
        <f>(1+'Q3) data'!L89)</f>
        <v>1</v>
      </c>
      <c r="M92" s="76">
        <f t="shared" si="1"/>
        <v>4.0365108758911417E-2</v>
      </c>
    </row>
    <row r="93" spans="1:13" ht="14.5">
      <c r="A93" s="30">
        <v>84</v>
      </c>
      <c r="B93" s="34">
        <f>(1+'Q3) data'!B90)</f>
        <v>1.05</v>
      </c>
      <c r="C93" s="34">
        <f>(1+'Q3) data'!C90)</f>
        <v>1.0549999999999999</v>
      </c>
      <c r="D93" s="34">
        <f>(1+'Q3) data'!D90)</f>
        <v>1.0649999999999999</v>
      </c>
      <c r="E93" s="34">
        <f>(1+'Q3) data'!E90)</f>
        <v>1.0549999999999999</v>
      </c>
      <c r="F93" s="34">
        <f>(1+'Q3) data'!F90)</f>
        <v>1.06</v>
      </c>
      <c r="G93" s="34">
        <f>(1+'Q3) data'!G90)</f>
        <v>1.01</v>
      </c>
      <c r="H93" s="34">
        <f>(1+'Q3) data'!H90)</f>
        <v>1.04</v>
      </c>
      <c r="I93" s="34">
        <f>(1+'Q3) data'!I90)</f>
        <v>1.04</v>
      </c>
      <c r="J93" s="34">
        <f>(1+'Q3) data'!J90)</f>
        <v>1.07</v>
      </c>
      <c r="K93" s="34">
        <f>(1+'Q3) data'!K90)</f>
        <v>1.0249999999999999</v>
      </c>
      <c r="L93" s="34">
        <f>(1+'Q3) data'!L90)</f>
        <v>1</v>
      </c>
      <c r="M93" s="76">
        <f t="shared" si="1"/>
        <v>4.6850195974885933E-2</v>
      </c>
    </row>
    <row r="94" spans="1:13" ht="14.5">
      <c r="A94" s="30">
        <v>85</v>
      </c>
      <c r="B94" s="34">
        <f>(1+'Q3) data'!B91)</f>
        <v>1.07</v>
      </c>
      <c r="C94" s="34">
        <f>(1+'Q3) data'!C91)</f>
        <v>1.07</v>
      </c>
      <c r="D94" s="34">
        <f>(1+'Q3) data'!D91)</f>
        <v>1.0449999999999999</v>
      </c>
      <c r="E94" s="34">
        <f>(1+'Q3) data'!E91)</f>
        <v>1.0549999999999999</v>
      </c>
      <c r="F94" s="34">
        <f>(1+'Q3) data'!F91)</f>
        <v>1.0249999999999999</v>
      </c>
      <c r="G94" s="34">
        <f>(1+'Q3) data'!G91)</f>
        <v>1.0349999999999999</v>
      </c>
      <c r="H94" s="34">
        <f>(1+'Q3) data'!H91)</f>
        <v>1.0149999999999999</v>
      </c>
      <c r="I94" s="34">
        <f>(1+'Q3) data'!I91)</f>
        <v>1.085</v>
      </c>
      <c r="J94" s="34">
        <f>(1+'Q3) data'!J91)</f>
        <v>1.0249999999999999</v>
      </c>
      <c r="K94" s="34">
        <f>(1+'Q3) data'!K91)</f>
        <v>1.05</v>
      </c>
      <c r="L94" s="34">
        <f>(1+'Q3) data'!L91)</f>
        <v>1</v>
      </c>
      <c r="M94" s="76">
        <f t="shared" si="1"/>
        <v>4.727550675419101E-2</v>
      </c>
    </row>
    <row r="95" spans="1:13" ht="14.5">
      <c r="A95" s="30">
        <v>86</v>
      </c>
      <c r="B95" s="34">
        <f>(1+'Q3) data'!B92)</f>
        <v>1.0449999999999999</v>
      </c>
      <c r="C95" s="34">
        <f>(1+'Q3) data'!C92)</f>
        <v>1.05</v>
      </c>
      <c r="D95" s="34">
        <f>(1+'Q3) data'!D92)</f>
        <v>1.04</v>
      </c>
      <c r="E95" s="34">
        <f>(1+'Q3) data'!E92)</f>
        <v>1.085</v>
      </c>
      <c r="F95" s="34">
        <f>(1+'Q3) data'!F92)</f>
        <v>1.06</v>
      </c>
      <c r="G95" s="34">
        <f>(1+'Q3) data'!G92)</f>
        <v>1.03</v>
      </c>
      <c r="H95" s="34">
        <f>(1+'Q3) data'!H92)</f>
        <v>1.04</v>
      </c>
      <c r="I95" s="34">
        <f>(1+'Q3) data'!I92)</f>
        <v>1.04</v>
      </c>
      <c r="J95" s="34">
        <f>(1+'Q3) data'!J92)</f>
        <v>1.02</v>
      </c>
      <c r="K95" s="34">
        <f>(1+'Q3) data'!K92)</f>
        <v>1.075</v>
      </c>
      <c r="L95" s="34">
        <f>(1+'Q3) data'!L92)</f>
        <v>1</v>
      </c>
      <c r="M95" s="76">
        <f t="shared" si="1"/>
        <v>4.8331672820445704E-2</v>
      </c>
    </row>
    <row r="96" spans="1:13" ht="14.5">
      <c r="A96" s="30">
        <v>87</v>
      </c>
      <c r="B96" s="34">
        <f>(1+'Q3) data'!B93)</f>
        <v>1.04</v>
      </c>
      <c r="C96" s="34">
        <f>(1+'Q3) data'!C93)</f>
        <v>1.05</v>
      </c>
      <c r="D96" s="34">
        <f>(1+'Q3) data'!D93)</f>
        <v>1.03</v>
      </c>
      <c r="E96" s="34">
        <f>(1+'Q3) data'!E93)</f>
        <v>1.0049999999999999</v>
      </c>
      <c r="F96" s="34">
        <f>(1+'Q3) data'!F93)</f>
        <v>1.0549999999999999</v>
      </c>
      <c r="G96" s="34">
        <f>(1+'Q3) data'!G93)</f>
        <v>1.0449999999999999</v>
      </c>
      <c r="H96" s="34">
        <f>(1+'Q3) data'!H93)</f>
        <v>1.08</v>
      </c>
      <c r="I96" s="34">
        <f>(1+'Q3) data'!I93)</f>
        <v>1.05</v>
      </c>
      <c r="J96" s="34">
        <f>(1+'Q3) data'!J93)</f>
        <v>1.0349999999999999</v>
      </c>
      <c r="K96" s="34">
        <f>(1+'Q3) data'!K93)</f>
        <v>1.05</v>
      </c>
      <c r="L96" s="34">
        <f>(1+'Q3) data'!L93)</f>
        <v>1</v>
      </c>
      <c r="M96" s="76">
        <f t="shared" si="1"/>
        <v>4.3839526045375221E-2</v>
      </c>
    </row>
    <row r="97" spans="1:13" ht="14.5">
      <c r="A97" s="30">
        <v>88</v>
      </c>
      <c r="B97" s="34">
        <f>(1+'Q3) data'!B94)</f>
        <v>1.03</v>
      </c>
      <c r="C97" s="34">
        <f>(1+'Q3) data'!C94)</f>
        <v>1.06</v>
      </c>
      <c r="D97" s="34">
        <f>(1+'Q3) data'!D94)</f>
        <v>1.0249999999999999</v>
      </c>
      <c r="E97" s="34">
        <f>(1+'Q3) data'!E94)</f>
        <v>1.0649999999999999</v>
      </c>
      <c r="F97" s="34">
        <f>(1+'Q3) data'!F94)</f>
        <v>1.05</v>
      </c>
      <c r="G97" s="34">
        <f>(1+'Q3) data'!G94)</f>
        <v>1.03</v>
      </c>
      <c r="H97" s="34">
        <f>(1+'Q3) data'!H94)</f>
        <v>1.05</v>
      </c>
      <c r="I97" s="34">
        <f>(1+'Q3) data'!I94)</f>
        <v>1.02</v>
      </c>
      <c r="J97" s="34">
        <f>(1+'Q3) data'!J94)</f>
        <v>1.0449999999999999</v>
      </c>
      <c r="K97" s="34">
        <f>(1+'Q3) data'!K94)</f>
        <v>1.0449999999999999</v>
      </c>
      <c r="L97" s="34">
        <f>(1+'Q3) data'!L94)</f>
        <v>1</v>
      </c>
      <c r="M97" s="76">
        <f t="shared" si="1"/>
        <v>4.1901141554964605E-2</v>
      </c>
    </row>
    <row r="98" spans="1:13" ht="14.5">
      <c r="A98" s="30">
        <v>89</v>
      </c>
      <c r="B98" s="34">
        <f>(1+'Q3) data'!B95)</f>
        <v>1.01</v>
      </c>
      <c r="C98" s="34">
        <f>(1+'Q3) data'!C95)</f>
        <v>1.0149999999999999</v>
      </c>
      <c r="D98" s="34">
        <f>(1+'Q3) data'!D95)</f>
        <v>1.0649999999999999</v>
      </c>
      <c r="E98" s="34">
        <f>(1+'Q3) data'!E95)</f>
        <v>1</v>
      </c>
      <c r="F98" s="34">
        <f>(1+'Q3) data'!F95)</f>
        <v>1.0449999999999999</v>
      </c>
      <c r="G98" s="34">
        <f>(1+'Q3) data'!G95)</f>
        <v>1.0649999999999999</v>
      </c>
      <c r="H98" s="34">
        <f>(1+'Q3) data'!H95)</f>
        <v>1.095</v>
      </c>
      <c r="I98" s="34">
        <f>(1+'Q3) data'!I95)</f>
        <v>1.08</v>
      </c>
      <c r="J98" s="34">
        <f>(1+'Q3) data'!J95)</f>
        <v>1.075</v>
      </c>
      <c r="K98" s="34">
        <f>(1+'Q3) data'!K95)</f>
        <v>1.05</v>
      </c>
      <c r="L98" s="34">
        <f>(1+'Q3) data'!L95)</f>
        <v>1</v>
      </c>
      <c r="M98" s="76">
        <f t="shared" si="1"/>
        <v>4.9551747340714103E-2</v>
      </c>
    </row>
    <row r="99" spans="1:13" ht="14.5">
      <c r="A99" s="30">
        <v>90</v>
      </c>
      <c r="B99" s="34">
        <f>(1+'Q3) data'!B96)</f>
        <v>1.05</v>
      </c>
      <c r="C99" s="34">
        <f>(1+'Q3) data'!C96)</f>
        <v>1.0649999999999999</v>
      </c>
      <c r="D99" s="34">
        <f>(1+'Q3) data'!D96)</f>
        <v>1.0449999999999999</v>
      </c>
      <c r="E99" s="34">
        <f>(1+'Q3) data'!E96)</f>
        <v>1.0649999999999999</v>
      </c>
      <c r="F99" s="34">
        <f>(1+'Q3) data'!F96)</f>
        <v>1.04</v>
      </c>
      <c r="G99" s="34">
        <f>(1+'Q3) data'!G96)</f>
        <v>1.0249999999999999</v>
      </c>
      <c r="H99" s="34">
        <f>(1+'Q3) data'!H96)</f>
        <v>1.0549999999999999</v>
      </c>
      <c r="I99" s="34">
        <f>(1+'Q3) data'!I96)</f>
        <v>1.075</v>
      </c>
      <c r="J99" s="34">
        <f>(1+'Q3) data'!J96)</f>
        <v>1.04</v>
      </c>
      <c r="K99" s="34">
        <f>(1+'Q3) data'!K96)</f>
        <v>1.0649999999999999</v>
      </c>
      <c r="L99" s="34">
        <f>(1+'Q3) data'!L96)</f>
        <v>1</v>
      </c>
      <c r="M99" s="76">
        <f t="shared" si="1"/>
        <v>5.2399390937879042E-2</v>
      </c>
    </row>
    <row r="100" spans="1:13" ht="14.5">
      <c r="A100" s="30">
        <v>91</v>
      </c>
      <c r="B100" s="34">
        <f>(1+'Q3) data'!B97)</f>
        <v>1.05</v>
      </c>
      <c r="C100" s="34">
        <f>(1+'Q3) data'!C97)</f>
        <v>1.0649999999999999</v>
      </c>
      <c r="D100" s="34">
        <f>(1+'Q3) data'!D97)</f>
        <v>1.0649999999999999</v>
      </c>
      <c r="E100" s="34">
        <f>(1+'Q3) data'!E97)</f>
        <v>1.0249999999999999</v>
      </c>
      <c r="F100" s="34">
        <f>(1+'Q3) data'!F97)</f>
        <v>1.0549999999999999</v>
      </c>
      <c r="G100" s="34">
        <f>(1+'Q3) data'!G97)</f>
        <v>1.0549999999999999</v>
      </c>
      <c r="H100" s="34">
        <f>(1+'Q3) data'!H97)</f>
        <v>1.0549999999999999</v>
      </c>
      <c r="I100" s="34">
        <f>(1+'Q3) data'!I97)</f>
        <v>1.0349999999999999</v>
      </c>
      <c r="J100" s="34">
        <f>(1+'Q3) data'!J97)</f>
        <v>1.05</v>
      </c>
      <c r="K100" s="34">
        <f>(1+'Q3) data'!K97)</f>
        <v>1.0449999999999999</v>
      </c>
      <c r="L100" s="34">
        <f>(1+'Q3) data'!L97)</f>
        <v>1</v>
      </c>
      <c r="M100" s="76">
        <f t="shared" si="1"/>
        <v>4.9932960740184384E-2</v>
      </c>
    </row>
    <row r="101" spans="1:13" ht="14.5">
      <c r="A101" s="30">
        <v>92</v>
      </c>
      <c r="B101" s="34">
        <f>(1+'Q3) data'!B98)</f>
        <v>1.04</v>
      </c>
      <c r="C101" s="34">
        <f>(1+'Q3) data'!C98)</f>
        <v>1.075</v>
      </c>
      <c r="D101" s="34">
        <f>(1+'Q3) data'!D98)</f>
        <v>1.0649999999999999</v>
      </c>
      <c r="E101" s="34">
        <f>(1+'Q3) data'!E98)</f>
        <v>1.07</v>
      </c>
      <c r="F101" s="34">
        <f>(1+'Q3) data'!F98)</f>
        <v>1.0149999999999999</v>
      </c>
      <c r="G101" s="34">
        <f>(1+'Q3) data'!G98)</f>
        <v>1.0349999999999999</v>
      </c>
      <c r="H101" s="34">
        <f>(1+'Q3) data'!H98)</f>
        <v>1.0449999999999999</v>
      </c>
      <c r="I101" s="34">
        <f>(1+'Q3) data'!I98)</f>
        <v>1.04</v>
      </c>
      <c r="J101" s="34">
        <f>(1+'Q3) data'!J98)</f>
        <v>1.075</v>
      </c>
      <c r="K101" s="34">
        <f>(1+'Q3) data'!K98)</f>
        <v>1.07</v>
      </c>
      <c r="L101" s="34">
        <f>(1+'Q3) data'!L98)</f>
        <v>1</v>
      </c>
      <c r="M101" s="76">
        <f t="shared" si="1"/>
        <v>5.281568202692366E-2</v>
      </c>
    </row>
    <row r="102" spans="1:13" ht="14.5">
      <c r="A102" s="30">
        <v>93</v>
      </c>
      <c r="B102" s="34">
        <f>(1+'Q3) data'!B99)</f>
        <v>1.0149999999999999</v>
      </c>
      <c r="C102" s="34">
        <f>(1+'Q3) data'!C99)</f>
        <v>1.06</v>
      </c>
      <c r="D102" s="34">
        <f>(1+'Q3) data'!D99)</f>
        <v>1.04</v>
      </c>
      <c r="E102" s="34">
        <f>(1+'Q3) data'!E99)</f>
        <v>1.04</v>
      </c>
      <c r="F102" s="34">
        <f>(1+'Q3) data'!F99)</f>
        <v>1.0549999999999999</v>
      </c>
      <c r="G102" s="34">
        <f>(1+'Q3) data'!G99)</f>
        <v>1.04</v>
      </c>
      <c r="H102" s="34">
        <f>(1+'Q3) data'!H99)</f>
        <v>1.0449999999999999</v>
      </c>
      <c r="I102" s="34">
        <f>(1+'Q3) data'!I99)</f>
        <v>1.0449999999999999</v>
      </c>
      <c r="J102" s="34">
        <f>(1+'Q3) data'!J99)</f>
        <v>1.0449999999999999</v>
      </c>
      <c r="K102" s="34">
        <f>(1+'Q3) data'!K99)</f>
        <v>1.05</v>
      </c>
      <c r="L102" s="34">
        <f>(1+'Q3) data'!L99)</f>
        <v>1</v>
      </c>
      <c r="M102" s="76">
        <f t="shared" si="1"/>
        <v>4.3437055064466046E-2</v>
      </c>
    </row>
    <row r="103" spans="1:13" ht="14.5">
      <c r="A103" s="30">
        <v>94</v>
      </c>
      <c r="B103" s="34">
        <f>(1+'Q3) data'!B100)</f>
        <v>1.0349999999999999</v>
      </c>
      <c r="C103" s="34">
        <f>(1+'Q3) data'!C100)</f>
        <v>1.04</v>
      </c>
      <c r="D103" s="34">
        <f>(1+'Q3) data'!D100)</f>
        <v>1.0449999999999999</v>
      </c>
      <c r="E103" s="34">
        <f>(1+'Q3) data'!E100)</f>
        <v>1.0900000000000001</v>
      </c>
      <c r="F103" s="34">
        <f>(1+'Q3) data'!F100)</f>
        <v>1.0349999999999999</v>
      </c>
      <c r="G103" s="34">
        <f>(1+'Q3) data'!G100)</f>
        <v>1.0249999999999999</v>
      </c>
      <c r="H103" s="34">
        <f>(1+'Q3) data'!H100)</f>
        <v>1.04</v>
      </c>
      <c r="I103" s="34">
        <f>(1+'Q3) data'!I100)</f>
        <v>1.04</v>
      </c>
      <c r="J103" s="34">
        <f>(1+'Q3) data'!J100)</f>
        <v>1.0349999999999999</v>
      </c>
      <c r="K103" s="34">
        <f>(1+'Q3) data'!K100)</f>
        <v>1.04</v>
      </c>
      <c r="L103" s="34">
        <f>(1+'Q3) data'!L100)</f>
        <v>1</v>
      </c>
      <c r="M103" s="76">
        <f t="shared" si="1"/>
        <v>4.2370485771678679E-2</v>
      </c>
    </row>
    <row r="104" spans="1:13" ht="14.5">
      <c r="A104" s="30">
        <v>95</v>
      </c>
      <c r="B104" s="34">
        <f>(1+'Q3) data'!B101)</f>
        <v>1.0149999999999999</v>
      </c>
      <c r="C104" s="34">
        <f>(1+'Q3) data'!C101)</f>
        <v>1.0549999999999999</v>
      </c>
      <c r="D104" s="34">
        <f>(1+'Q3) data'!D101)</f>
        <v>1.0349999999999999</v>
      </c>
      <c r="E104" s="34">
        <f>(1+'Q3) data'!E101)</f>
        <v>1.0449999999999999</v>
      </c>
      <c r="F104" s="34">
        <f>(1+'Q3) data'!F101)</f>
        <v>1.03</v>
      </c>
      <c r="G104" s="34">
        <f>(1+'Q3) data'!G101)</f>
        <v>1.085</v>
      </c>
      <c r="H104" s="34">
        <f>(1+'Q3) data'!H101)</f>
        <v>1.08</v>
      </c>
      <c r="I104" s="34">
        <f>(1+'Q3) data'!I101)</f>
        <v>1.0449999999999999</v>
      </c>
      <c r="J104" s="34">
        <f>(1+'Q3) data'!J101)</f>
        <v>1.0349999999999999</v>
      </c>
      <c r="K104" s="34">
        <f>(1+'Q3) data'!K101)</f>
        <v>1.02</v>
      </c>
      <c r="L104" s="34">
        <f>(1+'Q3) data'!L101)</f>
        <v>1</v>
      </c>
      <c r="M104" s="76">
        <f t="shared" si="1"/>
        <v>4.4268714945197019E-2</v>
      </c>
    </row>
    <row r="105" spans="1:13" ht="14.5">
      <c r="A105" s="30">
        <v>96</v>
      </c>
      <c r="B105" s="34">
        <f>(1+'Q3) data'!B102)</f>
        <v>1.0449999999999999</v>
      </c>
      <c r="C105" s="34">
        <f>(1+'Q3) data'!C102)</f>
        <v>1.08</v>
      </c>
      <c r="D105" s="34">
        <f>(1+'Q3) data'!D102)</f>
        <v>1.0649999999999999</v>
      </c>
      <c r="E105" s="34">
        <f>(1+'Q3) data'!E102)</f>
        <v>1.0349999999999999</v>
      </c>
      <c r="F105" s="34">
        <f>(1+'Q3) data'!F102)</f>
        <v>1.0249999999999999</v>
      </c>
      <c r="G105" s="34">
        <f>(1+'Q3) data'!G102)</f>
        <v>1.04</v>
      </c>
      <c r="H105" s="34">
        <f>(1+'Q3) data'!H102)</f>
        <v>1.06</v>
      </c>
      <c r="I105" s="34">
        <f>(1+'Q3) data'!I102)</f>
        <v>1.04</v>
      </c>
      <c r="J105" s="34">
        <f>(1+'Q3) data'!J102)</f>
        <v>1.01</v>
      </c>
      <c r="K105" s="34">
        <f>(1+'Q3) data'!K102)</f>
        <v>1.0349999999999999</v>
      </c>
      <c r="L105" s="34">
        <f>(1+'Q3) data'!L102)</f>
        <v>1</v>
      </c>
      <c r="M105" s="76">
        <f t="shared" si="1"/>
        <v>4.3323077227556128E-2</v>
      </c>
    </row>
    <row r="106" spans="1:13" ht="14.5">
      <c r="A106" s="30">
        <v>97</v>
      </c>
      <c r="B106" s="34">
        <f>(1+'Q3) data'!B103)</f>
        <v>1.01</v>
      </c>
      <c r="C106" s="34">
        <f>(1+'Q3) data'!C103)</f>
        <v>1.0549999999999999</v>
      </c>
      <c r="D106" s="34">
        <f>(1+'Q3) data'!D103)</f>
        <v>1.08</v>
      </c>
      <c r="E106" s="34">
        <f>(1+'Q3) data'!E103)</f>
        <v>1.07</v>
      </c>
      <c r="F106" s="34">
        <f>(1+'Q3) data'!F103)</f>
        <v>0.995</v>
      </c>
      <c r="G106" s="34">
        <f>(1+'Q3) data'!G103)</f>
        <v>1.08</v>
      </c>
      <c r="H106" s="34">
        <f>(1+'Q3) data'!H103)</f>
        <v>1.0349999999999999</v>
      </c>
      <c r="I106" s="34">
        <f>(1+'Q3) data'!I103)</f>
        <v>1.0149999999999999</v>
      </c>
      <c r="J106" s="34">
        <f>(1+'Q3) data'!J103)</f>
        <v>1.075</v>
      </c>
      <c r="K106" s="34">
        <f>(1+'Q3) data'!K103)</f>
        <v>1.06</v>
      </c>
      <c r="L106" s="34">
        <f>(1+'Q3) data'!L103)</f>
        <v>1</v>
      </c>
      <c r="M106" s="76">
        <f t="shared" si="1"/>
        <v>4.7068012893048738E-2</v>
      </c>
    </row>
    <row r="107" spans="1:13" ht="14.5">
      <c r="A107" s="30">
        <v>98</v>
      </c>
      <c r="B107" s="34">
        <f>(1+'Q3) data'!B104)</f>
        <v>1.04</v>
      </c>
      <c r="C107" s="34">
        <f>(1+'Q3) data'!C104)</f>
        <v>0.995</v>
      </c>
      <c r="D107" s="34">
        <f>(1+'Q3) data'!D104)</f>
        <v>1.06</v>
      </c>
      <c r="E107" s="34">
        <f>(1+'Q3) data'!E104)</f>
        <v>1.0449999999999999</v>
      </c>
      <c r="F107" s="34">
        <f>(1+'Q3) data'!F104)</f>
        <v>1.0900000000000001</v>
      </c>
      <c r="G107" s="34">
        <f>(1+'Q3) data'!G104)</f>
        <v>1.07</v>
      </c>
      <c r="H107" s="34">
        <f>(1+'Q3) data'!H104)</f>
        <v>1.0549999999999999</v>
      </c>
      <c r="I107" s="34">
        <f>(1+'Q3) data'!I104)</f>
        <v>1.0149999999999999</v>
      </c>
      <c r="J107" s="34">
        <f>(1+'Q3) data'!J104)</f>
        <v>1.0549999999999999</v>
      </c>
      <c r="K107" s="34">
        <f>(1+'Q3) data'!K104)</f>
        <v>1.05</v>
      </c>
      <c r="L107" s="34">
        <f>(1+'Q3) data'!L104)</f>
        <v>1</v>
      </c>
      <c r="M107" s="76">
        <f t="shared" si="1"/>
        <v>4.7188613224748321E-2</v>
      </c>
    </row>
    <row r="108" spans="1:13" ht="14.5">
      <c r="A108" s="30">
        <v>99</v>
      </c>
      <c r="B108" s="34">
        <f>(1+'Q3) data'!B105)</f>
        <v>1.0649999999999999</v>
      </c>
      <c r="C108" s="34">
        <f>(1+'Q3) data'!C105)</f>
        <v>1.0449999999999999</v>
      </c>
      <c r="D108" s="34">
        <f>(1+'Q3) data'!D105)</f>
        <v>1.04</v>
      </c>
      <c r="E108" s="34">
        <f>(1+'Q3) data'!E105)</f>
        <v>1.04</v>
      </c>
      <c r="F108" s="34">
        <f>(1+'Q3) data'!F105)</f>
        <v>1.06</v>
      </c>
      <c r="G108" s="34">
        <f>(1+'Q3) data'!G105)</f>
        <v>1.05</v>
      </c>
      <c r="H108" s="34">
        <f>(1+'Q3) data'!H105)</f>
        <v>1.05</v>
      </c>
      <c r="I108" s="34">
        <f>(1+'Q3) data'!I105)</f>
        <v>1.06</v>
      </c>
      <c r="J108" s="34">
        <f>(1+'Q3) data'!J105)</f>
        <v>1.0549999999999999</v>
      </c>
      <c r="K108" s="34">
        <f>(1+'Q3) data'!K105)</f>
        <v>1.0349999999999999</v>
      </c>
      <c r="L108" s="34">
        <f>(1+'Q3) data'!L105)</f>
        <v>1</v>
      </c>
      <c r="M108" s="76">
        <f t="shared" si="1"/>
        <v>4.9957140654120602E-2</v>
      </c>
    </row>
    <row r="109" spans="1:13" ht="14.5">
      <c r="A109" s="30">
        <v>100</v>
      </c>
      <c r="B109" s="34">
        <f>(1+'Q3) data'!B106)</f>
        <v>1.01</v>
      </c>
      <c r="C109" s="34">
        <f>(1+'Q3) data'!C106)</f>
        <v>1.0149999999999999</v>
      </c>
      <c r="D109" s="34">
        <f>(1+'Q3) data'!D106)</f>
        <v>1.06</v>
      </c>
      <c r="E109" s="34">
        <f>(1+'Q3) data'!E106)</f>
        <v>1.0149999999999999</v>
      </c>
      <c r="F109" s="34">
        <f>(1+'Q3) data'!F106)</f>
        <v>1.02</v>
      </c>
      <c r="G109" s="34">
        <f>(1+'Q3) data'!G106)</f>
        <v>1.0349999999999999</v>
      </c>
      <c r="H109" s="34">
        <f>(1+'Q3) data'!H106)</f>
        <v>1.0549999999999999</v>
      </c>
      <c r="I109" s="34">
        <f>(1+'Q3) data'!I106)</f>
        <v>1.0549999999999999</v>
      </c>
      <c r="J109" s="34">
        <f>(1+'Q3) data'!J106)</f>
        <v>1.0349999999999999</v>
      </c>
      <c r="K109" s="34">
        <f>(1+'Q3) data'!K106)</f>
        <v>1.0449999999999999</v>
      </c>
      <c r="L109" s="34">
        <f>(1+'Q3) data'!L106)</f>
        <v>1</v>
      </c>
      <c r="M109" s="76">
        <f t="shared" si="1"/>
        <v>3.434671727817884E-2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0DDF-83A9-46C8-9DF1-7CE66ABFBC1B}">
  <dimension ref="A2:O109"/>
  <sheetViews>
    <sheetView workbookViewId="0"/>
  </sheetViews>
  <sheetFormatPr defaultRowHeight="14"/>
  <cols>
    <col min="1" max="1" width="11.75" bestFit="1" customWidth="1"/>
    <col min="2" max="2" width="12.75" bestFit="1" customWidth="1"/>
    <col min="13" max="13" width="29.25" customWidth="1"/>
  </cols>
  <sheetData>
    <row r="2" spans="1:15" ht="14.5">
      <c r="A2" s="30"/>
      <c r="B2" s="30"/>
      <c r="C2" s="30"/>
      <c r="D2" s="30"/>
      <c r="E2" s="30"/>
      <c r="G2" s="30"/>
      <c r="H2" s="30"/>
      <c r="J2" s="30"/>
      <c r="K2" s="30"/>
      <c r="L2" s="30"/>
      <c r="M2" s="30"/>
    </row>
    <row r="3" spans="1:15" ht="14.5">
      <c r="A3" s="30" t="s">
        <v>60</v>
      </c>
      <c r="B3" s="74">
        <v>100000</v>
      </c>
      <c r="C3" s="30"/>
      <c r="D3" s="30"/>
      <c r="E3" s="30"/>
      <c r="G3" s="30"/>
      <c r="H3" s="30"/>
      <c r="I3" s="30"/>
      <c r="J3" s="30"/>
      <c r="K3" s="30"/>
      <c r="L3" s="30"/>
      <c r="M3" s="78"/>
    </row>
    <row r="4" spans="1:15" ht="14.5">
      <c r="A4" s="30"/>
      <c r="B4" s="30"/>
      <c r="C4" s="30"/>
      <c r="D4" s="30"/>
      <c r="E4" s="30"/>
      <c r="G4" s="30"/>
      <c r="H4" s="30"/>
      <c r="I4" s="30"/>
      <c r="J4" s="30"/>
      <c r="K4" s="30"/>
      <c r="L4" s="30"/>
      <c r="M4" s="36"/>
      <c r="N4" s="28"/>
      <c r="O4" s="28"/>
    </row>
    <row r="5" spans="1:15" ht="14.5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7" spans="1:15" ht="14.5">
      <c r="A7" s="30"/>
      <c r="B7" s="36" t="s">
        <v>59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5" ht="14.5">
      <c r="A8" s="30"/>
      <c r="B8" s="30" t="s">
        <v>57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5" ht="14.5">
      <c r="A9" s="30" t="s">
        <v>58</v>
      </c>
      <c r="B9" s="31">
        <v>0</v>
      </c>
      <c r="C9" s="31">
        <v>1</v>
      </c>
      <c r="D9" s="31">
        <v>2</v>
      </c>
      <c r="E9" s="31">
        <v>3</v>
      </c>
      <c r="F9" s="31">
        <v>4</v>
      </c>
      <c r="G9" s="31">
        <v>5</v>
      </c>
      <c r="H9" s="31">
        <v>6</v>
      </c>
      <c r="I9" s="31">
        <v>7</v>
      </c>
      <c r="J9" s="31">
        <v>8</v>
      </c>
      <c r="K9" s="31">
        <v>9</v>
      </c>
      <c r="L9" s="31">
        <v>10</v>
      </c>
      <c r="M9" s="30"/>
    </row>
    <row r="10" spans="1:15" ht="14.5">
      <c r="A10" s="30">
        <v>1</v>
      </c>
      <c r="B10" s="34">
        <f>$B$3</f>
        <v>100000</v>
      </c>
      <c r="C10" s="35">
        <f>B10*(1+'Q3) data'!B7)</f>
        <v>105000</v>
      </c>
      <c r="D10" s="35">
        <f>C10*(1+'Q3) data'!C7)</f>
        <v>112875</v>
      </c>
      <c r="E10" s="35">
        <f>D10*(1+'Q3) data'!D7)</f>
        <v>118518.75</v>
      </c>
      <c r="F10" s="35">
        <f>E10*(1+'Q3) data'!E7)</f>
        <v>124444.6875</v>
      </c>
      <c r="G10" s="35">
        <f>F10*(1+'Q3) data'!F7)</f>
        <v>130666.921875</v>
      </c>
      <c r="H10" s="35">
        <f>G10*(1+'Q3) data'!G7)</f>
        <v>136546.93335937499</v>
      </c>
      <c r="I10" s="35">
        <f>H10*(1+'Q3) data'!H7)</f>
        <v>146105.21869453124</v>
      </c>
      <c r="J10" s="35">
        <f>I10*(1+'Q3) data'!I7)</f>
        <v>153410.47962925781</v>
      </c>
      <c r="K10" s="35">
        <f>J10*(1+'Q3) data'!J7)</f>
        <v>161081.00361072071</v>
      </c>
      <c r="L10" s="35">
        <f>K10*(1+'Q3) data'!K7)</f>
        <v>165913.43371904234</v>
      </c>
      <c r="M10" s="30"/>
    </row>
    <row r="11" spans="1:15" ht="14.5">
      <c r="A11" s="30">
        <v>2</v>
      </c>
      <c r="B11" s="34">
        <f t="shared" ref="B11:B74" si="0">$B$3</f>
        <v>100000</v>
      </c>
      <c r="C11" s="35">
        <f>B11*(1+'Q3) data'!B8)</f>
        <v>102499.99999999999</v>
      </c>
      <c r="D11" s="35">
        <f>C11*(1+'Q3) data'!C8)</f>
        <v>105574.99999999999</v>
      </c>
      <c r="E11" s="35">
        <f>D11*(1+'Q3) data'!D8)</f>
        <v>110853.74999999999</v>
      </c>
      <c r="F11" s="35">
        <f>E11*(1+'Q3) data'!E8)</f>
        <v>116950.70624999997</v>
      </c>
      <c r="G11" s="35">
        <f>F11*(1+'Q3) data'!F8)</f>
        <v>126306.76274999998</v>
      </c>
      <c r="H11" s="35">
        <f>G11*(1+'Q3) data'!G8)</f>
        <v>133253.63470124998</v>
      </c>
      <c r="I11" s="35">
        <f>H11*(1+'Q3) data'!H8)</f>
        <v>138583.78008929998</v>
      </c>
      <c r="J11" s="35">
        <f>I11*(1+'Q3) data'!I8)</f>
        <v>140662.53679063945</v>
      </c>
      <c r="K11" s="35">
        <f>J11*(1+'Q3) data'!J8)</f>
        <v>142772.47484249904</v>
      </c>
      <c r="L11" s="35">
        <f>K11*(1+'Q3) data'!K8)</f>
        <v>153480.41045568645</v>
      </c>
      <c r="M11" s="30"/>
    </row>
    <row r="12" spans="1:15" ht="14.5">
      <c r="A12" s="30">
        <v>3</v>
      </c>
      <c r="B12" s="34">
        <f t="shared" si="0"/>
        <v>100000</v>
      </c>
      <c r="C12" s="35">
        <f>B12*(1+'Q3) data'!B9)</f>
        <v>103499.99999999999</v>
      </c>
      <c r="D12" s="35">
        <f>C12*(1+'Q3) data'!C9)</f>
        <v>110744.99999999999</v>
      </c>
      <c r="E12" s="35">
        <f>D12*(1+'Q3) data'!D9)</f>
        <v>115174.79999999999</v>
      </c>
      <c r="F12" s="35">
        <f>E12*(1+'Q3) data'!E9)</f>
        <v>119205.91799999998</v>
      </c>
      <c r="G12" s="35">
        <f>F12*(1+'Q3) data'!F9)</f>
        <v>124570.18430999997</v>
      </c>
      <c r="H12" s="35">
        <f>G12*(1+'Q3) data'!G9)</f>
        <v>133912.94813324997</v>
      </c>
      <c r="I12" s="35">
        <f>H12*(1+'Q3) data'!H9)</f>
        <v>138599.9013179137</v>
      </c>
      <c r="J12" s="35">
        <f>I12*(1+'Q3) data'!I9)</f>
        <v>144836.89687721981</v>
      </c>
      <c r="K12" s="35">
        <f>J12*(1+'Q3) data'!J9)</f>
        <v>151354.5572366947</v>
      </c>
      <c r="L12" s="35">
        <f>K12*(1+'Q3) data'!K9)</f>
        <v>158165.51231234596</v>
      </c>
      <c r="M12" s="30"/>
    </row>
    <row r="13" spans="1:15" ht="14.5">
      <c r="A13" s="30">
        <v>4</v>
      </c>
      <c r="B13" s="34">
        <f t="shared" si="0"/>
        <v>100000</v>
      </c>
      <c r="C13" s="35">
        <f>B13*(1+'Q3) data'!B10)</f>
        <v>100499.99999999999</v>
      </c>
      <c r="D13" s="35">
        <f>C13*(1+'Q3) data'!C10)</f>
        <v>106529.99999999999</v>
      </c>
      <c r="E13" s="35">
        <f>D13*(1+'Q3) data'!D10)</f>
        <v>110791.19999999998</v>
      </c>
      <c r="F13" s="35">
        <f>E13*(1+'Q3) data'!E10)</f>
        <v>114668.89199999998</v>
      </c>
      <c r="G13" s="35">
        <f>F13*(1+'Q3) data'!F10)</f>
        <v>122122.36997999997</v>
      </c>
      <c r="H13" s="35">
        <f>G13*(1+'Q3) data'!G10)</f>
        <v>131892.15957839999</v>
      </c>
      <c r="I13" s="35">
        <f>H13*(1+'Q3) data'!H10)</f>
        <v>137827.30675942797</v>
      </c>
      <c r="J13" s="35">
        <f>I13*(1+'Q3) data'!I10)</f>
        <v>144718.67209739937</v>
      </c>
      <c r="K13" s="35">
        <f>J13*(1+'Q3) data'!J10)</f>
        <v>154848.97914421733</v>
      </c>
      <c r="L13" s="35">
        <f>K13*(1+'Q3) data'!K10)</f>
        <v>162591.4281014282</v>
      </c>
      <c r="M13" s="30"/>
    </row>
    <row r="14" spans="1:15" ht="14.5">
      <c r="A14" s="30">
        <v>5</v>
      </c>
      <c r="B14" s="34">
        <f t="shared" si="0"/>
        <v>100000</v>
      </c>
      <c r="C14" s="35">
        <f>B14*(1+'Q3) data'!B11)</f>
        <v>103000</v>
      </c>
      <c r="D14" s="35">
        <f>C14*(1+'Q3) data'!C11)</f>
        <v>110210</v>
      </c>
      <c r="E14" s="35">
        <f>D14*(1+'Q3) data'!D11)</f>
        <v>115169.45</v>
      </c>
      <c r="F14" s="35">
        <f>E14*(1+'Q3) data'!E11)</f>
        <v>117472.83899999999</v>
      </c>
      <c r="G14" s="35">
        <f>F14*(1+'Q3) data'!F11)</f>
        <v>124521.20934</v>
      </c>
      <c r="H14" s="35">
        <f>G14*(1+'Q3) data'!G11)</f>
        <v>130747.269807</v>
      </c>
      <c r="I14" s="35">
        <f>H14*(1+'Q3) data'!H11)</f>
        <v>139899.57869349001</v>
      </c>
      <c r="J14" s="35">
        <f>I14*(1+'Q3) data'!I11)</f>
        <v>148993.05130856685</v>
      </c>
      <c r="K14" s="35">
        <f>J14*(1+'Q3) data'!J11)</f>
        <v>150482.98182165253</v>
      </c>
      <c r="L14" s="35">
        <f>K14*(1+'Q3) data'!K11)</f>
        <v>158759.54582184341</v>
      </c>
      <c r="M14" s="30"/>
    </row>
    <row r="15" spans="1:15" ht="14.5">
      <c r="A15" s="30">
        <v>6</v>
      </c>
      <c r="B15" s="34">
        <f t="shared" si="0"/>
        <v>100000</v>
      </c>
      <c r="C15" s="35">
        <f>B15*(1+'Q3) data'!B12)</f>
        <v>107000</v>
      </c>
      <c r="D15" s="35">
        <f>C15*(1+'Q3) data'!C12)</f>
        <v>111814.99999999999</v>
      </c>
      <c r="E15" s="35">
        <f>D15*(1+'Q3) data'!D12)</f>
        <v>118523.9</v>
      </c>
      <c r="F15" s="35">
        <f>E15*(1+'Q3) data'!E12)</f>
        <v>124450.095</v>
      </c>
      <c r="G15" s="35">
        <f>F15*(1+'Q3) data'!F12)</f>
        <v>129428.09880000001</v>
      </c>
      <c r="H15" s="35">
        <f>G15*(1+'Q3) data'!G12)</f>
        <v>132663.80127</v>
      </c>
      <c r="I15" s="35">
        <f>H15*(1+'Q3) data'!H12)</f>
        <v>133990.43928270001</v>
      </c>
      <c r="J15" s="35">
        <f>I15*(1+'Q3) data'!I12)</f>
        <v>142029.86563966202</v>
      </c>
      <c r="K15" s="35">
        <f>J15*(1+'Q3) data'!J12)</f>
        <v>142029.86563966202</v>
      </c>
      <c r="L15" s="35">
        <f>K15*(1+'Q3) data'!K12)</f>
        <v>147711.0602652485</v>
      </c>
      <c r="M15" s="30"/>
    </row>
    <row r="16" spans="1:15" ht="14.5">
      <c r="A16" s="30">
        <v>7</v>
      </c>
      <c r="B16" s="34">
        <f t="shared" si="0"/>
        <v>100000</v>
      </c>
      <c r="C16" s="35">
        <f>B16*(1+'Q3) data'!B13)</f>
        <v>102499.99999999999</v>
      </c>
      <c r="D16" s="35">
        <f>C16*(1+'Q3) data'!C13)</f>
        <v>105574.99999999999</v>
      </c>
      <c r="E16" s="35">
        <f>D16*(1+'Q3) data'!D13)</f>
        <v>108214.37499999997</v>
      </c>
      <c r="F16" s="35">
        <f>E16*(1+'Q3) data'!E13)</f>
        <v>112542.94999999997</v>
      </c>
      <c r="G16" s="35">
        <f>F16*(1+'Q3) data'!F13)</f>
        <v>121546.38599999997</v>
      </c>
      <c r="H16" s="35">
        <f>G16*(1+'Q3) data'!G13)</f>
        <v>128231.43722999997</v>
      </c>
      <c r="I16" s="35">
        <f>H16*(1+'Q3) data'!H13)</f>
        <v>133360.69471919996</v>
      </c>
      <c r="J16" s="35">
        <f>I16*(1+'Q3) data'!I13)</f>
        <v>144029.55029673598</v>
      </c>
      <c r="K16" s="35">
        <f>J16*(1+'Q3) data'!J13)</f>
        <v>149070.58455712174</v>
      </c>
      <c r="L16" s="35">
        <f>K16*(1+'Q3) data'!K13)</f>
        <v>159505.52547612027</v>
      </c>
      <c r="M16" s="30"/>
    </row>
    <row r="17" spans="1:13" ht="14.5">
      <c r="A17" s="30">
        <v>8</v>
      </c>
      <c r="B17" s="34">
        <f t="shared" si="0"/>
        <v>100000</v>
      </c>
      <c r="C17" s="35">
        <f>B17*(1+'Q3) data'!B14)</f>
        <v>102499.99999999999</v>
      </c>
      <c r="D17" s="35">
        <f>C17*(1+'Q3) data'!C14)</f>
        <v>111212.49999999999</v>
      </c>
      <c r="E17" s="35">
        <f>D17*(1+'Q3) data'!D14)</f>
        <v>121777.68749999999</v>
      </c>
      <c r="F17" s="35">
        <f>E17*(1+'Q3) data'!E14)</f>
        <v>128475.46031249997</v>
      </c>
      <c r="G17" s="35">
        <f>F17*(1+'Q3) data'!F14)</f>
        <v>135541.61062968746</v>
      </c>
      <c r="H17" s="35">
        <f>G17*(1+'Q3) data'!G14)</f>
        <v>143674.10726746873</v>
      </c>
      <c r="I17" s="35">
        <f>H17*(1+'Q3) data'!H14)</f>
        <v>148702.70102183011</v>
      </c>
      <c r="J17" s="35">
        <f>I17*(1+'Q3) data'!I14)</f>
        <v>151676.75504226671</v>
      </c>
      <c r="K17" s="35">
        <f>J17*(1+'Q3) data'!J14)</f>
        <v>160018.97656959138</v>
      </c>
      <c r="L17" s="35">
        <f>K17*(1+'Q3) data'!K14)</f>
        <v>165619.64074952705</v>
      </c>
      <c r="M17" s="30"/>
    </row>
    <row r="18" spans="1:13" ht="14.5">
      <c r="A18" s="30">
        <v>9</v>
      </c>
      <c r="B18" s="34">
        <f t="shared" si="0"/>
        <v>100000</v>
      </c>
      <c r="C18" s="35">
        <f>B18*(1+'Q3) data'!B15)</f>
        <v>109000.00000000001</v>
      </c>
      <c r="D18" s="35">
        <f>C18*(1+'Q3) data'!C15)</f>
        <v>122080.00000000003</v>
      </c>
      <c r="E18" s="35">
        <f>D18*(1+'Q3) data'!D15)</f>
        <v>124521.60000000003</v>
      </c>
      <c r="F18" s="35">
        <f>E18*(1+'Q3) data'!E15)</f>
        <v>120785.95200000003</v>
      </c>
      <c r="G18" s="35">
        <f>F18*(1+'Q3) data'!F15)</f>
        <v>123201.67104000003</v>
      </c>
      <c r="H18" s="35">
        <f>G18*(1+'Q3) data'!G15)</f>
        <v>127513.72952640003</v>
      </c>
      <c r="I18" s="35">
        <f>H18*(1+'Q3) data'!H15)</f>
        <v>137714.82788851205</v>
      </c>
      <c r="J18" s="35">
        <f>I18*(1+'Q3) data'!I15)</f>
        <v>145289.14342238021</v>
      </c>
      <c r="K18" s="35">
        <f>J18*(1+'Q3) data'!J15)</f>
        <v>153280.0463106111</v>
      </c>
      <c r="L18" s="35">
        <f>K18*(1+'Q3) data'!K15)</f>
        <v>163243.24932080082</v>
      </c>
      <c r="M18" s="30"/>
    </row>
    <row r="19" spans="1:13" ht="14.5">
      <c r="A19" s="30">
        <v>10</v>
      </c>
      <c r="B19" s="34">
        <f t="shared" si="0"/>
        <v>100000</v>
      </c>
      <c r="C19" s="35">
        <f>B19*(1+'Q3) data'!B16)</f>
        <v>103499.99999999999</v>
      </c>
      <c r="D19" s="35">
        <f>C19*(1+'Q3) data'!C16)</f>
        <v>113332.49999999999</v>
      </c>
      <c r="E19" s="35">
        <f>D19*(1+'Q3) data'!D16)</f>
        <v>117299.13749999998</v>
      </c>
      <c r="F19" s="35">
        <f>E19*(1+'Q3) data'!E16)</f>
        <v>123750.59006249998</v>
      </c>
      <c r="G19" s="35">
        <f>F19*(1+'Q3) data'!F16)</f>
        <v>129319.36661531247</v>
      </c>
      <c r="H19" s="35">
        <f>G19*(1+'Q3) data'!G16)</f>
        <v>136431.93177915463</v>
      </c>
      <c r="I19" s="35">
        <f>H19*(1+'Q3) data'!H16)</f>
        <v>142571.36870921659</v>
      </c>
      <c r="J19" s="35">
        <f>I19*(1+'Q3) data'!I16)</f>
        <v>144709.93923985484</v>
      </c>
      <c r="K19" s="35">
        <f>J19*(1+'Q3) data'!J16)</f>
        <v>149774.78711324974</v>
      </c>
      <c r="L19" s="35">
        <f>K19*(1+'Q3) data'!K16)</f>
        <v>155016.90466221346</v>
      </c>
      <c r="M19" s="30"/>
    </row>
    <row r="20" spans="1:13" ht="14.5">
      <c r="A20" s="30">
        <v>11</v>
      </c>
      <c r="B20" s="34">
        <f t="shared" si="0"/>
        <v>100000</v>
      </c>
      <c r="C20" s="35">
        <f>B20*(1+'Q3) data'!B17)</f>
        <v>102000</v>
      </c>
      <c r="D20" s="35">
        <f>C20*(1+'Q3) data'!C17)</f>
        <v>109140</v>
      </c>
      <c r="E20" s="35">
        <f>D20*(1+'Q3) data'!D17)</f>
        <v>112959.9</v>
      </c>
      <c r="F20" s="35">
        <f>E20*(1+'Q3) data'!E17)</f>
        <v>115783.89749999998</v>
      </c>
      <c r="G20" s="35">
        <f>F20*(1+'Q3) data'!F17)</f>
        <v>125625.52878749998</v>
      </c>
      <c r="H20" s="35">
        <f>G20*(1+'Q3) data'!G17)</f>
        <v>135675.57109049999</v>
      </c>
      <c r="I20" s="35">
        <f>H20*(1+'Q3) data'!H17)</f>
        <v>138389.08251230998</v>
      </c>
      <c r="J20" s="35">
        <f>I20*(1+'Q3) data'!I17)</f>
        <v>146000.48205048701</v>
      </c>
      <c r="K20" s="35">
        <f>J20*(1+'Q3) data'!J17)</f>
        <v>155490.51338376867</v>
      </c>
      <c r="L20" s="35">
        <f>K20*(1+'Q3) data'!K17)</f>
        <v>160155.22878528174</v>
      </c>
      <c r="M20" s="30"/>
    </row>
    <row r="21" spans="1:13" ht="14.5">
      <c r="A21" s="30">
        <v>12</v>
      </c>
      <c r="B21" s="34">
        <f t="shared" si="0"/>
        <v>100000</v>
      </c>
      <c r="C21" s="35">
        <f>B21*(1+'Q3) data'!B18)</f>
        <v>109000.00000000001</v>
      </c>
      <c r="D21" s="35">
        <f>C21*(1+'Q3) data'!C18)</f>
        <v>114450.00000000001</v>
      </c>
      <c r="E21" s="35">
        <f>D21*(1+'Q3) data'!D18)</f>
        <v>123606.00000000003</v>
      </c>
      <c r="F21" s="35">
        <f>E21*(1+'Q3) data'!E18)</f>
        <v>128550.24000000003</v>
      </c>
      <c r="G21" s="35">
        <f>F21*(1+'Q3) data'!F18)</f>
        <v>124693.73280000003</v>
      </c>
      <c r="H21" s="35">
        <f>G21*(1+'Q3) data'!G18)</f>
        <v>132175.35676800003</v>
      </c>
      <c r="I21" s="35">
        <f>H21*(1+'Q3) data'!H18)</f>
        <v>135479.74068720001</v>
      </c>
      <c r="J21" s="35">
        <f>I21*(1+'Q3) data'!I18)</f>
        <v>140898.93031468801</v>
      </c>
      <c r="K21" s="35">
        <f>J21*(1+'Q3) data'!J18)</f>
        <v>152875.33939143649</v>
      </c>
      <c r="L21" s="35">
        <f>K21*(1+'Q3) data'!K18)</f>
        <v>162812.23645187984</v>
      </c>
      <c r="M21" s="30"/>
    </row>
    <row r="22" spans="1:13" ht="14.5">
      <c r="A22" s="30">
        <v>13</v>
      </c>
      <c r="B22" s="34">
        <f t="shared" si="0"/>
        <v>100000</v>
      </c>
      <c r="C22" s="35">
        <f>B22*(1+'Q3) data'!B19)</f>
        <v>108000</v>
      </c>
      <c r="D22" s="35">
        <f>C22*(1+'Q3) data'!C19)</f>
        <v>112859.99999999999</v>
      </c>
      <c r="E22" s="35">
        <f>D22*(1+'Q3) data'!D19)</f>
        <v>116810.09999999998</v>
      </c>
      <c r="F22" s="35">
        <f>E22*(1+'Q3) data'!E19)</f>
        <v>124402.75649999997</v>
      </c>
      <c r="G22" s="35">
        <f>F22*(1+'Q3) data'!F19)</f>
        <v>132488.93567249997</v>
      </c>
      <c r="H22" s="35">
        <f>G22*(1+'Q3) data'!G19)</f>
        <v>141763.16116957497</v>
      </c>
      <c r="I22" s="35">
        <f>H22*(1+'Q3) data'!H19)</f>
        <v>148142.50342220583</v>
      </c>
      <c r="J22" s="35">
        <f>I22*(1+'Q3) data'!I19)</f>
        <v>154068.20355909408</v>
      </c>
      <c r="K22" s="35">
        <f>J22*(1+'Q3) data'!J19)</f>
        <v>168704.68289720803</v>
      </c>
      <c r="L22" s="35">
        <f>K22*(1+'Q3) data'!K19)</f>
        <v>174609.34679861029</v>
      </c>
      <c r="M22" s="30"/>
    </row>
    <row r="23" spans="1:13" ht="14.5">
      <c r="A23" s="30">
        <v>14</v>
      </c>
      <c r="B23" s="34">
        <f t="shared" si="0"/>
        <v>100000</v>
      </c>
      <c r="C23" s="35">
        <f>B23*(1+'Q3) data'!B20)</f>
        <v>107000</v>
      </c>
      <c r="D23" s="35">
        <f>C23*(1+'Q3) data'!C20)</f>
        <v>112350</v>
      </c>
      <c r="E23" s="35">
        <f>D23*(1+'Q3) data'!D20)</f>
        <v>117967.5</v>
      </c>
      <c r="F23" s="35">
        <f>E23*(1+'Q3) data'!E20)</f>
        <v>123276.03749999999</v>
      </c>
      <c r="G23" s="35">
        <f>F23*(1+'Q3) data'!F20)</f>
        <v>130672.59974999999</v>
      </c>
      <c r="H23" s="35">
        <f>G23*(1+'Q3) data'!G20)</f>
        <v>135246.14074124998</v>
      </c>
      <c r="I23" s="35">
        <f>H23*(1+'Q3) data'!H20)</f>
        <v>144037.13988943122</v>
      </c>
      <c r="J23" s="35">
        <f>I23*(1+'Q3) data'!I20)</f>
        <v>149798.62548500847</v>
      </c>
      <c r="K23" s="35">
        <f>J23*(1+'Q3) data'!J20)</f>
        <v>163280.50177865924</v>
      </c>
      <c r="L23" s="35">
        <f>K23*(1+'Q3) data'!K20)</f>
        <v>177975.74693873859</v>
      </c>
      <c r="M23" s="30"/>
    </row>
    <row r="24" spans="1:13" ht="14.5">
      <c r="A24" s="30">
        <v>15</v>
      </c>
      <c r="B24" s="34">
        <f t="shared" si="0"/>
        <v>100000</v>
      </c>
      <c r="C24" s="35">
        <f>B24*(1+'Q3) data'!B21)</f>
        <v>104500</v>
      </c>
      <c r="D24" s="35">
        <f>C24*(1+'Q3) data'!C21)</f>
        <v>109725</v>
      </c>
      <c r="E24" s="35">
        <f>D24*(1+'Q3) data'!D21)</f>
        <v>113016.75</v>
      </c>
      <c r="F24" s="35">
        <f>E24*(1+'Q3) data'!E21)</f>
        <v>113016.75</v>
      </c>
      <c r="G24" s="35">
        <f>F24*(1+'Q3) data'!F21)</f>
        <v>115277.08500000001</v>
      </c>
      <c r="H24" s="35">
        <f>G24*(1+'Q3) data'!G21)</f>
        <v>119888.16840000001</v>
      </c>
      <c r="I24" s="35">
        <f>H24*(1+'Q3) data'!H21)</f>
        <v>125882.57682000002</v>
      </c>
      <c r="J24" s="35">
        <f>I24*(1+'Q3) data'!I21)</f>
        <v>132806.11854510001</v>
      </c>
      <c r="K24" s="35">
        <f>J24*(1+'Q3) data'!J21)</f>
        <v>140774.48565780601</v>
      </c>
      <c r="L24" s="35">
        <f>K24*(1+'Q3) data'!K21)</f>
        <v>144293.84779925115</v>
      </c>
      <c r="M24" s="30"/>
    </row>
    <row r="25" spans="1:13" ht="14.5">
      <c r="A25" s="30">
        <v>16</v>
      </c>
      <c r="B25" s="34">
        <f t="shared" si="0"/>
        <v>100000</v>
      </c>
      <c r="C25" s="35">
        <f>B25*(1+'Q3) data'!B22)</f>
        <v>103499.99999999999</v>
      </c>
      <c r="D25" s="35">
        <f>C25*(1+'Q3) data'!C22)</f>
        <v>107122.49999999997</v>
      </c>
      <c r="E25" s="35">
        <f>D25*(1+'Q3) data'!D22)</f>
        <v>109800.56249999996</v>
      </c>
      <c r="F25" s="35">
        <f>E25*(1+'Q3) data'!E22)</f>
        <v>116388.59624999996</v>
      </c>
      <c r="G25" s="35">
        <f>F25*(1+'Q3) data'!F22)</f>
        <v>122208.02606249996</v>
      </c>
      <c r="H25" s="35">
        <f>G25*(1+'Q3) data'!G22)</f>
        <v>125263.22671406245</v>
      </c>
      <c r="I25" s="35">
        <f>H25*(1+'Q3) data'!H22)</f>
        <v>131526.38804976558</v>
      </c>
      <c r="J25" s="35">
        <f>I25*(1+'Q3) data'!I22)</f>
        <v>136787.44357175622</v>
      </c>
      <c r="K25" s="35">
        <f>J25*(1+'Q3) data'!J22)</f>
        <v>141575.00409676766</v>
      </c>
      <c r="L25" s="35">
        <f>K25*(1+'Q3) data'!K22)</f>
        <v>149361.62932208987</v>
      </c>
      <c r="M25" s="30"/>
    </row>
    <row r="26" spans="1:13" ht="14.5">
      <c r="A26" s="30">
        <v>17</v>
      </c>
      <c r="B26" s="34">
        <f t="shared" si="0"/>
        <v>100000</v>
      </c>
      <c r="C26" s="35">
        <f>B26*(1+'Q3) data'!B23)</f>
        <v>105000</v>
      </c>
      <c r="D26" s="35">
        <f>C26*(1+'Q3) data'!C23)</f>
        <v>107624.99999999999</v>
      </c>
      <c r="E26" s="35">
        <f>D26*(1+'Q3) data'!D23)</f>
        <v>110853.74999999999</v>
      </c>
      <c r="F26" s="35">
        <f>E26*(1+'Q3) data'!E23)</f>
        <v>116396.43749999999</v>
      </c>
      <c r="G26" s="35">
        <f>F26*(1+'Q3) data'!F23)</f>
        <v>124544.18812499999</v>
      </c>
      <c r="H26" s="35">
        <f>G26*(1+'Q3) data'!G23)</f>
        <v>125789.63000624999</v>
      </c>
      <c r="I26" s="35">
        <f>H26*(1+'Q3) data'!H23)</f>
        <v>130821.2152065</v>
      </c>
      <c r="J26" s="35">
        <f>I26*(1+'Q3) data'!I23)</f>
        <v>135399.95773872748</v>
      </c>
      <c r="K26" s="35">
        <f>J26*(1+'Q3) data'!J23)</f>
        <v>146231.95435782569</v>
      </c>
      <c r="L26" s="35">
        <f>K26*(1+'Q3) data'!K23)</f>
        <v>150618.91298856045</v>
      </c>
      <c r="M26" s="30"/>
    </row>
    <row r="27" spans="1:13" ht="14.5">
      <c r="A27" s="30">
        <v>18</v>
      </c>
      <c r="B27" s="34">
        <f t="shared" si="0"/>
        <v>100000</v>
      </c>
      <c r="C27" s="35">
        <f>B27*(1+'Q3) data'!B24)</f>
        <v>102499.99999999999</v>
      </c>
      <c r="D27" s="35">
        <f>C27*(1+'Q3) data'!C24)</f>
        <v>110699.99999999999</v>
      </c>
      <c r="E27" s="35">
        <f>D27*(1+'Q3) data'!D24)</f>
        <v>112913.99999999999</v>
      </c>
      <c r="F27" s="35">
        <f>E27*(1+'Q3) data'!E24)</f>
        <v>120253.40999999997</v>
      </c>
      <c r="G27" s="35">
        <f>F27*(1+'Q3) data'!F24)</f>
        <v>125664.81344999996</v>
      </c>
      <c r="H27" s="35">
        <f>G27*(1+'Q3) data'!G24)</f>
        <v>132576.37818974996</v>
      </c>
      <c r="I27" s="35">
        <f>H27*(1+'Q3) data'!H24)</f>
        <v>134565.02386259619</v>
      </c>
      <c r="J27" s="35">
        <f>I27*(1+'Q3) data'!I24)</f>
        <v>139947.62481710003</v>
      </c>
      <c r="K27" s="35">
        <f>J27*(1+'Q3) data'!J24)</f>
        <v>148344.48230612604</v>
      </c>
      <c r="L27" s="35">
        <f>K27*(1+'Q3) data'!K24)</f>
        <v>154278.26159837109</v>
      </c>
      <c r="M27" s="30"/>
    </row>
    <row r="28" spans="1:13" ht="14.5">
      <c r="A28" s="30">
        <v>19</v>
      </c>
      <c r="B28" s="34">
        <f t="shared" si="0"/>
        <v>100000</v>
      </c>
      <c r="C28" s="35">
        <f>B28*(1+'Q3) data'!B25)</f>
        <v>108500</v>
      </c>
      <c r="D28" s="35">
        <f>C28*(1+'Q3) data'!C25)</f>
        <v>118265.00000000001</v>
      </c>
      <c r="E28" s="35">
        <f>D28*(1+'Q3) data'!D25)</f>
        <v>122995.60000000002</v>
      </c>
      <c r="F28" s="35">
        <f>E28*(1+'Q3) data'!E25)</f>
        <v>127915.42400000003</v>
      </c>
      <c r="G28" s="35">
        <f>F28*(1+'Q3) data'!F25)</f>
        <v>120880.07568000002</v>
      </c>
      <c r="H28" s="35">
        <f>G28*(1+'Q3) data'!G25)</f>
        <v>128132.88022080003</v>
      </c>
      <c r="I28" s="35">
        <f>H28*(1+'Q3) data'!H25)</f>
        <v>123007.56501196802</v>
      </c>
      <c r="J28" s="35">
        <f>I28*(1+'Q3) data'!I25)</f>
        <v>128542.90543750658</v>
      </c>
      <c r="K28" s="35">
        <f>J28*(1+'Q3) data'!J25)</f>
        <v>138183.62334531956</v>
      </c>
      <c r="L28" s="35">
        <f>K28*(1+'Q3) data'!K25)</f>
        <v>146474.64074603873</v>
      </c>
      <c r="M28" s="30"/>
    </row>
    <row r="29" spans="1:13" ht="14.5">
      <c r="A29" s="30">
        <v>20</v>
      </c>
      <c r="B29" s="34">
        <f t="shared" si="0"/>
        <v>100000</v>
      </c>
      <c r="C29" s="35">
        <f>B29*(1+'Q3) data'!B26)</f>
        <v>102000</v>
      </c>
      <c r="D29" s="35">
        <f>C29*(1+'Q3) data'!C26)</f>
        <v>106590</v>
      </c>
      <c r="E29" s="35">
        <f>D29*(1+'Q3) data'!D26)</f>
        <v>111386.54999999999</v>
      </c>
      <c r="F29" s="35">
        <f>E29*(1+'Q3) data'!E26)</f>
        <v>119183.60849999999</v>
      </c>
      <c r="G29" s="35">
        <f>F29*(1+'Q3) data'!F26)</f>
        <v>119779.52654249998</v>
      </c>
      <c r="H29" s="35">
        <f>G29*(1+'Q3) data'!G26)</f>
        <v>125169.60523691247</v>
      </c>
      <c r="I29" s="35">
        <f>H29*(1+'Q3) data'!H26)</f>
        <v>132053.93352494264</v>
      </c>
      <c r="J29" s="35">
        <f>I29*(1+'Q3) data'!I26)</f>
        <v>143278.51787456276</v>
      </c>
      <c r="K29" s="35">
        <f>J29*(1+'Q3) data'!J26)</f>
        <v>152591.62153640934</v>
      </c>
      <c r="L29" s="35">
        <f>K29*(1+'Q3) data'!K26)</f>
        <v>155643.45396713752</v>
      </c>
      <c r="M29" s="30"/>
    </row>
    <row r="30" spans="1:13" ht="14.5">
      <c r="A30" s="30">
        <v>21</v>
      </c>
      <c r="B30" s="34">
        <f t="shared" si="0"/>
        <v>100000</v>
      </c>
      <c r="C30" s="35">
        <f>B30*(1+'Q3) data'!B27)</f>
        <v>107000</v>
      </c>
      <c r="D30" s="35">
        <f>C30*(1+'Q3) data'!C27)</f>
        <v>106465</v>
      </c>
      <c r="E30" s="35">
        <f>D30*(1+'Q3) data'!D27)</f>
        <v>111255.92499999999</v>
      </c>
      <c r="F30" s="35">
        <f>E30*(1+'Q3) data'!E27)</f>
        <v>120156.39899999999</v>
      </c>
      <c r="G30" s="35">
        <f>F30*(1+'Q3) data'!F27)</f>
        <v>124962.65496</v>
      </c>
      <c r="H30" s="35">
        <f>G30*(1+'Q3) data'!G27)</f>
        <v>128711.53460880001</v>
      </c>
      <c r="I30" s="35">
        <f>H30*(1+'Q3) data'!H27)</f>
        <v>131285.765300976</v>
      </c>
      <c r="J30" s="35">
        <f>I30*(1+'Q3) data'!I27)</f>
        <v>141788.62652505407</v>
      </c>
      <c r="K30" s="35">
        <f>J30*(1+'Q3) data'!J27)</f>
        <v>150295.94411655734</v>
      </c>
      <c r="L30" s="35">
        <f>K30*(1+'Q3) data'!K27)</f>
        <v>153301.86299888848</v>
      </c>
      <c r="M30" s="30"/>
    </row>
    <row r="31" spans="1:13" ht="14.5">
      <c r="A31" s="30">
        <v>22</v>
      </c>
      <c r="B31" s="34">
        <f t="shared" si="0"/>
        <v>100000</v>
      </c>
      <c r="C31" s="35">
        <f>B31*(1+'Q3) data'!B28)</f>
        <v>103000</v>
      </c>
      <c r="D31" s="35">
        <f>C31*(1+'Q3) data'!C28)</f>
        <v>106090</v>
      </c>
      <c r="E31" s="35">
        <f>D31*(1+'Q3) data'!D28)</f>
        <v>110333.6</v>
      </c>
      <c r="F31" s="35">
        <f>E31*(1+'Q3) data'!E28)</f>
        <v>119160.28800000002</v>
      </c>
      <c r="G31" s="35">
        <f>F31*(1+'Q3) data'!F28)</f>
        <v>122139.29520000001</v>
      </c>
      <c r="H31" s="35">
        <f>G31*(1+'Q3) data'!G28)</f>
        <v>128856.95643600001</v>
      </c>
      <c r="I31" s="35">
        <f>H31*(1+'Q3) data'!H28)</f>
        <v>133366.94991125999</v>
      </c>
      <c r="J31" s="35">
        <f>I31*(1+'Q3) data'!I28)</f>
        <v>135367.45415992886</v>
      </c>
      <c r="K31" s="35">
        <f>J31*(1+'Q3) data'!J28)</f>
        <v>139428.47778472674</v>
      </c>
      <c r="L31" s="35">
        <f>K31*(1+'Q3) data'!K28)</f>
        <v>146399.90167396309</v>
      </c>
      <c r="M31" s="30"/>
    </row>
    <row r="32" spans="1:13" ht="14.5">
      <c r="A32" s="30">
        <v>23</v>
      </c>
      <c r="B32" s="34">
        <f t="shared" si="0"/>
        <v>100000</v>
      </c>
      <c r="C32" s="35">
        <f>B32*(1+'Q3) data'!B29)</f>
        <v>104000</v>
      </c>
      <c r="D32" s="35">
        <f>C32*(1+'Q3) data'!C29)</f>
        <v>108160</v>
      </c>
      <c r="E32" s="35">
        <f>D32*(1+'Q3) data'!D29)</f>
        <v>113568</v>
      </c>
      <c r="F32" s="35">
        <f>E32*(1+'Q3) data'!E29)</f>
        <v>116407.2</v>
      </c>
      <c r="G32" s="35">
        <f>F32*(1+'Q3) data'!F29)</f>
        <v>118735.344</v>
      </c>
      <c r="H32" s="35">
        <f>G32*(1+'Q3) data'!G29)</f>
        <v>124672.1112</v>
      </c>
      <c r="I32" s="35">
        <f>H32*(1+'Q3) data'!H29)</f>
        <v>130905.71676000001</v>
      </c>
      <c r="J32" s="35">
        <f>I32*(1+'Q3) data'!I29)</f>
        <v>136796.47401420001</v>
      </c>
      <c r="K32" s="35">
        <f>J32*(1+'Q3) data'!J29)</f>
        <v>147056.20956526502</v>
      </c>
      <c r="L32" s="35">
        <f>K32*(1+'Q3) data'!K29)</f>
        <v>154409.02004352826</v>
      </c>
      <c r="M32" s="30"/>
    </row>
    <row r="33" spans="1:13" ht="14.5">
      <c r="A33" s="30">
        <v>24</v>
      </c>
      <c r="B33" s="34">
        <f t="shared" si="0"/>
        <v>100000</v>
      </c>
      <c r="C33" s="35">
        <f>B33*(1+'Q3) data'!B30)</f>
        <v>105000</v>
      </c>
      <c r="D33" s="35">
        <f>C33*(1+'Q3) data'!C30)</f>
        <v>111825</v>
      </c>
      <c r="E33" s="35">
        <f>D33*(1+'Q3) data'!D30)</f>
        <v>119652.75</v>
      </c>
      <c r="F33" s="35">
        <f>E33*(1+'Q3) data'!E30)</f>
        <v>124438.86</v>
      </c>
      <c r="G33" s="35">
        <f>F33*(1+'Q3) data'!F30)</f>
        <v>135016.16310000001</v>
      </c>
      <c r="H33" s="35">
        <f>G33*(1+'Q3) data'!G30)</f>
        <v>137041.4055465</v>
      </c>
      <c r="I33" s="35">
        <f>H33*(1+'Q3) data'!H30)</f>
        <v>141152.64771289501</v>
      </c>
      <c r="J33" s="35">
        <f>I33*(1+'Q3) data'!I30)</f>
        <v>150327.56981423317</v>
      </c>
      <c r="K33" s="35">
        <f>J33*(1+'Q3) data'!J30)</f>
        <v>154837.39690866016</v>
      </c>
      <c r="L33" s="35">
        <f>K33*(1+'Q3) data'!K30)</f>
        <v>161030.89278500658</v>
      </c>
      <c r="M33" s="30"/>
    </row>
    <row r="34" spans="1:13" ht="14.5">
      <c r="A34" s="30">
        <v>25</v>
      </c>
      <c r="B34" s="34">
        <f t="shared" si="0"/>
        <v>100000</v>
      </c>
      <c r="C34" s="35">
        <f>B34*(1+'Q3) data'!B31)</f>
        <v>106000</v>
      </c>
      <c r="D34" s="35">
        <f>C34*(1+'Q3) data'!C31)</f>
        <v>111300</v>
      </c>
      <c r="E34" s="35">
        <f>D34*(1+'Q3) data'!D31)</f>
        <v>112413</v>
      </c>
      <c r="F34" s="35">
        <f>E34*(1+'Q3) data'!E31)</f>
        <v>118033.65000000001</v>
      </c>
      <c r="G34" s="35">
        <f>F34*(1+'Q3) data'!F31)</f>
        <v>125705.83725</v>
      </c>
      <c r="H34" s="35">
        <f>G34*(1+'Q3) data'!G31)</f>
        <v>132619.65829875</v>
      </c>
      <c r="I34" s="35">
        <f>H34*(1+'Q3) data'!H31)</f>
        <v>145881.624128625</v>
      </c>
      <c r="J34" s="35">
        <f>I34*(1+'Q3) data'!I31)</f>
        <v>149528.6647318406</v>
      </c>
      <c r="K34" s="35">
        <f>J34*(1+'Q3) data'!J31)</f>
        <v>155509.81132111422</v>
      </c>
      <c r="L34" s="35">
        <f>K34*(1+'Q3) data'!K31)</f>
        <v>166395.49811359221</v>
      </c>
      <c r="M34" s="30"/>
    </row>
    <row r="35" spans="1:13" ht="14.5">
      <c r="A35" s="30">
        <v>26</v>
      </c>
      <c r="B35" s="34">
        <f t="shared" si="0"/>
        <v>100000</v>
      </c>
      <c r="C35" s="35">
        <f>B35*(1+'Q3) data'!B32)</f>
        <v>102499.99999999999</v>
      </c>
      <c r="D35" s="35">
        <f>C35*(1+'Q3) data'!C32)</f>
        <v>107112.49999999997</v>
      </c>
      <c r="E35" s="35">
        <f>D35*(1+'Q3) data'!D32)</f>
        <v>108719.18749999996</v>
      </c>
      <c r="F35" s="35">
        <f>E35*(1+'Q3) data'!E32)</f>
        <v>113611.55093749995</v>
      </c>
      <c r="G35" s="35">
        <f>F35*(1+'Q3) data'!F32)</f>
        <v>121564.35950312496</v>
      </c>
      <c r="H35" s="35">
        <f>G35*(1+'Q3) data'!G32)</f>
        <v>125211.2902882187</v>
      </c>
      <c r="I35" s="35">
        <f>H35*(1+'Q3) data'!H32)</f>
        <v>133350.02415695292</v>
      </c>
      <c r="J35" s="35">
        <f>I35*(1+'Q3) data'!I32)</f>
        <v>136017.02464009199</v>
      </c>
      <c r="K35" s="35">
        <f>J35*(1+'Q3) data'!J32)</f>
        <v>142137.79074889611</v>
      </c>
      <c r="L35" s="35">
        <f>K35*(1+'Q3) data'!K32)</f>
        <v>149955.36924008539</v>
      </c>
      <c r="M35" s="30"/>
    </row>
    <row r="36" spans="1:13" ht="14.5">
      <c r="A36" s="30">
        <v>27</v>
      </c>
      <c r="B36" s="34">
        <f t="shared" si="0"/>
        <v>100000</v>
      </c>
      <c r="C36" s="35">
        <f>B36*(1+'Q3) data'!B33)</f>
        <v>105000</v>
      </c>
      <c r="D36" s="35">
        <f>C36*(1+'Q3) data'!C33)</f>
        <v>111825</v>
      </c>
      <c r="E36" s="35">
        <f>D36*(1+'Q3) data'!D33)</f>
        <v>117975.375</v>
      </c>
      <c r="F36" s="35">
        <f>E36*(1+'Q3) data'!E33)</f>
        <v>123284.26687499999</v>
      </c>
      <c r="G36" s="35">
        <f>F36*(1+'Q3) data'!F33)</f>
        <v>130064.90155312498</v>
      </c>
      <c r="H36" s="35">
        <f>G36*(1+'Q3) data'!G33)</f>
        <v>135267.49761524997</v>
      </c>
      <c r="I36" s="35">
        <f>H36*(1+'Q3) data'!H33)</f>
        <v>142707.20998408872</v>
      </c>
      <c r="J36" s="35">
        <f>I36*(1+'Q3) data'!I33)</f>
        <v>152696.71468297494</v>
      </c>
      <c r="K36" s="35">
        <f>J36*(1+'Q3) data'!J33)</f>
        <v>159568.0668437088</v>
      </c>
      <c r="L36" s="35">
        <f>K36*(1+'Q3) data'!K33)</f>
        <v>169142.15085433132</v>
      </c>
      <c r="M36" s="30"/>
    </row>
    <row r="37" spans="1:13" ht="14.5">
      <c r="A37" s="30">
        <v>28</v>
      </c>
      <c r="B37" s="34">
        <f t="shared" si="0"/>
        <v>100000</v>
      </c>
      <c r="C37" s="35">
        <f>B37*(1+'Q3) data'!B34)</f>
        <v>107000</v>
      </c>
      <c r="D37" s="35">
        <f>C37*(1+'Q3) data'!C34)</f>
        <v>110744.99999999999</v>
      </c>
      <c r="E37" s="35">
        <f>D37*(1+'Q3) data'!D34)</f>
        <v>114067.34999999999</v>
      </c>
      <c r="F37" s="35">
        <f>E37*(1+'Q3) data'!E34)</f>
        <v>119200.38074999998</v>
      </c>
      <c r="G37" s="35">
        <f>F37*(1+'Q3) data'!F34)</f>
        <v>125756.40169124998</v>
      </c>
      <c r="H37" s="35">
        <f>G37*(1+'Q3) data'!G34)</f>
        <v>137703.25985191873</v>
      </c>
      <c r="I37" s="35">
        <f>H37*(1+'Q3) data'!H34)</f>
        <v>142522.87394673587</v>
      </c>
      <c r="J37" s="35">
        <f>I37*(1+'Q3) data'!I34)</f>
        <v>153212.08949274104</v>
      </c>
      <c r="K37" s="35">
        <f>J37*(1+'Q3) data'!J34)</f>
        <v>158574.51262498696</v>
      </c>
      <c r="L37" s="35">
        <f>K37*(1+'Q3) data'!K34)</f>
        <v>160953.13031436174</v>
      </c>
      <c r="M37" s="30"/>
    </row>
    <row r="38" spans="1:13" ht="14.5">
      <c r="A38" s="30">
        <v>29</v>
      </c>
      <c r="B38" s="34">
        <f t="shared" si="0"/>
        <v>100000</v>
      </c>
      <c r="C38" s="35">
        <f>B38*(1+'Q3) data'!B35)</f>
        <v>107500</v>
      </c>
      <c r="D38" s="35">
        <f>C38*(1+'Q3) data'!C35)</f>
        <v>114487.5</v>
      </c>
      <c r="E38" s="35">
        <f>D38*(1+'Q3) data'!D35)</f>
        <v>116777.25</v>
      </c>
      <c r="F38" s="35">
        <f>E38*(1+'Q3) data'!E35)</f>
        <v>116193.36375</v>
      </c>
      <c r="G38" s="35">
        <f>F38*(1+'Q3) data'!F35)</f>
        <v>120260.13148124999</v>
      </c>
      <c r="H38" s="35">
        <f>G38*(1+'Q3) data'!G35)</f>
        <v>123867.93542568749</v>
      </c>
      <c r="I38" s="35">
        <f>H38*(1+'Q3) data'!H35)</f>
        <v>128822.652842715</v>
      </c>
      <c r="J38" s="35">
        <f>I38*(1+'Q3) data'!I35)</f>
        <v>133331.44569221002</v>
      </c>
      <c r="K38" s="35">
        <f>J38*(1+'Q3) data'!J35)</f>
        <v>137331.38906297632</v>
      </c>
      <c r="L38" s="35">
        <f>K38*(1+'Q3) data'!K35)</f>
        <v>149004.5571333293</v>
      </c>
      <c r="M38" s="30"/>
    </row>
    <row r="39" spans="1:13" ht="14.5">
      <c r="A39" s="30">
        <v>30</v>
      </c>
      <c r="B39" s="34">
        <f t="shared" si="0"/>
        <v>100000</v>
      </c>
      <c r="C39" s="35">
        <f>B39*(1+'Q3) data'!B36)</f>
        <v>104000</v>
      </c>
      <c r="D39" s="35">
        <f>C39*(1+'Q3) data'!C36)</f>
        <v>111800</v>
      </c>
      <c r="E39" s="35">
        <f>D39*(1+'Q3) data'!D36)</f>
        <v>115154</v>
      </c>
      <c r="F39" s="35">
        <f>E39*(1+'Q3) data'!E36)</f>
        <v>115154</v>
      </c>
      <c r="G39" s="35">
        <f>F39*(1+'Q3) data'!F36)</f>
        <v>123214.78000000001</v>
      </c>
      <c r="H39" s="35">
        <f>G39*(1+'Q3) data'!G36)</f>
        <v>133688.03630000001</v>
      </c>
      <c r="I39" s="35">
        <f>H39*(1+'Q3) data'!H36)</f>
        <v>140372.43811500003</v>
      </c>
      <c r="J39" s="35">
        <f>I39*(1+'Q3) data'!I36)</f>
        <v>146689.19783017502</v>
      </c>
      <c r="K39" s="35">
        <f>J39*(1+'Q3) data'!J36)</f>
        <v>151823.31975423114</v>
      </c>
      <c r="L39" s="35">
        <f>K39*(1+'Q3) data'!K36)</f>
        <v>158655.36914317153</v>
      </c>
      <c r="M39" s="30"/>
    </row>
    <row r="40" spans="1:13" ht="14.5">
      <c r="A40" s="30">
        <v>31</v>
      </c>
      <c r="B40" s="34">
        <f t="shared" si="0"/>
        <v>100000</v>
      </c>
      <c r="C40" s="35">
        <f>B40*(1+'Q3) data'!B37)</f>
        <v>106500</v>
      </c>
      <c r="D40" s="35">
        <f>C40*(1+'Q3) data'!C37)</f>
        <v>112357.5</v>
      </c>
      <c r="E40" s="35">
        <f>D40*(1+'Q3) data'!D37)</f>
        <v>113481.075</v>
      </c>
      <c r="F40" s="35">
        <f>E40*(1+'Q3) data'!E37)</f>
        <v>117452.91262499998</v>
      </c>
      <c r="G40" s="35">
        <f>F40*(1+'Q3) data'!F37)</f>
        <v>122738.29369312497</v>
      </c>
      <c r="H40" s="35">
        <f>G40*(1+'Q3) data'!G37)</f>
        <v>125806.75103545308</v>
      </c>
      <c r="I40" s="35">
        <f>H40*(1+'Q3) data'!H37)</f>
        <v>135871.29111828934</v>
      </c>
      <c r="J40" s="35">
        <f>I40*(1+'Q3) data'!I37)</f>
        <v>141985.49921861236</v>
      </c>
      <c r="K40" s="35">
        <f>J40*(1+'Q3) data'!J37)</f>
        <v>146954.99169126377</v>
      </c>
      <c r="L40" s="35">
        <f>K40*(1+'Q3) data'!K37)</f>
        <v>150628.86648354534</v>
      </c>
      <c r="M40" s="30"/>
    </row>
    <row r="41" spans="1:13" ht="14.5">
      <c r="A41" s="30">
        <v>32</v>
      </c>
      <c r="B41" s="34">
        <f t="shared" si="0"/>
        <v>100000</v>
      </c>
      <c r="C41" s="35">
        <f>B41*(1+'Q3) data'!B38)</f>
        <v>103000</v>
      </c>
      <c r="D41" s="35">
        <f>C41*(1+'Q3) data'!C38)</f>
        <v>105574.99999999999</v>
      </c>
      <c r="E41" s="35">
        <f>D41*(1+'Q3) data'!D38)</f>
        <v>105574.99999999999</v>
      </c>
      <c r="F41" s="35">
        <f>E41*(1+'Q3) data'!E38)</f>
        <v>105574.99999999999</v>
      </c>
      <c r="G41" s="35">
        <f>F41*(1+'Q3) data'!F38)</f>
        <v>110325.87499999997</v>
      </c>
      <c r="H41" s="35">
        <f>G41*(1+'Q3) data'!G38)</f>
        <v>111980.76312499995</v>
      </c>
      <c r="I41" s="35">
        <f>H41*(1+'Q3) data'!H38)</f>
        <v>117579.80128124995</v>
      </c>
      <c r="J41" s="35">
        <f>I41*(1+'Q3) data'!I38)</f>
        <v>125222.48836453119</v>
      </c>
      <c r="K41" s="35">
        <f>J41*(1+'Q3) data'!J38)</f>
        <v>128979.16301546713</v>
      </c>
      <c r="L41" s="35">
        <f>K41*(1+'Q3) data'!K38)</f>
        <v>134783.22535116313</v>
      </c>
      <c r="M41" s="30"/>
    </row>
    <row r="42" spans="1:13" ht="14.5">
      <c r="A42" s="30">
        <v>33</v>
      </c>
      <c r="B42" s="34">
        <f t="shared" si="0"/>
        <v>100000</v>
      </c>
      <c r="C42" s="35">
        <f>B42*(1+'Q3) data'!B39)</f>
        <v>102499.99999999999</v>
      </c>
      <c r="D42" s="35">
        <f>C42*(1+'Q3) data'!C39)</f>
        <v>108649.99999999999</v>
      </c>
      <c r="E42" s="35">
        <f>D42*(1+'Q3) data'!D39)</f>
        <v>117341.99999999999</v>
      </c>
      <c r="F42" s="35">
        <f>E42*(1+'Q3) data'!E39)</f>
        <v>126142.64999999998</v>
      </c>
      <c r="G42" s="35">
        <f>F42*(1+'Q3) data'!F39)</f>
        <v>129296.21624999997</v>
      </c>
      <c r="H42" s="35">
        <f>G42*(1+'Q3) data'!G39)</f>
        <v>129296.21624999997</v>
      </c>
      <c r="I42" s="35">
        <f>H42*(1+'Q3) data'!H39)</f>
        <v>134468.06489999997</v>
      </c>
      <c r="J42" s="35">
        <f>I42*(1+'Q3) data'!I39)</f>
        <v>138502.10684699996</v>
      </c>
      <c r="K42" s="35">
        <f>J42*(1+'Q3) data'!J39)</f>
        <v>145427.21218934996</v>
      </c>
      <c r="L42" s="35">
        <f>K42*(1+'Q3) data'!K39)</f>
        <v>156334.25310355119</v>
      </c>
      <c r="M42" s="30"/>
    </row>
    <row r="43" spans="1:13" ht="14.5">
      <c r="A43" s="30">
        <v>34</v>
      </c>
      <c r="B43" s="34">
        <f t="shared" si="0"/>
        <v>100000</v>
      </c>
      <c r="C43" s="35">
        <f>B43*(1+'Q3) data'!B40)</f>
        <v>105000</v>
      </c>
      <c r="D43" s="35">
        <f>C43*(1+'Q3) data'!C40)</f>
        <v>113400.00000000001</v>
      </c>
      <c r="E43" s="35">
        <f>D43*(1+'Q3) data'!D40)</f>
        <v>120204.00000000001</v>
      </c>
      <c r="F43" s="35">
        <f>E43*(1+'Q3) data'!E40)</f>
        <v>121406.04000000002</v>
      </c>
      <c r="G43" s="35">
        <f>F43*(1+'Q3) data'!F40)</f>
        <v>125048.22120000003</v>
      </c>
      <c r="H43" s="35">
        <f>G43*(1+'Q3) data'!G40)</f>
        <v>133176.35557800002</v>
      </c>
      <c r="I43" s="35">
        <f>H43*(1+'Q3) data'!H40)</f>
        <v>138503.40980112003</v>
      </c>
      <c r="J43" s="35">
        <f>I43*(1+'Q3) data'!I40)</f>
        <v>150276.19963421521</v>
      </c>
      <c r="K43" s="35">
        <f>J43*(1+'Q3) data'!J40)</f>
        <v>152530.34262872842</v>
      </c>
      <c r="L43" s="35">
        <f>K43*(1+'Q3) data'!K40)</f>
        <v>160919.51147330849</v>
      </c>
      <c r="M43" s="30"/>
    </row>
    <row r="44" spans="1:13" ht="14.5">
      <c r="A44" s="30">
        <v>35</v>
      </c>
      <c r="B44" s="34">
        <f t="shared" si="0"/>
        <v>100000</v>
      </c>
      <c r="C44" s="35">
        <f>B44*(1+'Q3) data'!B41)</f>
        <v>107000</v>
      </c>
      <c r="D44" s="35">
        <f>C44*(1+'Q3) data'!C41)</f>
        <v>113420</v>
      </c>
      <c r="E44" s="35">
        <f>D44*(1+'Q3) data'!D41)</f>
        <v>119091</v>
      </c>
      <c r="F44" s="35">
        <f>E44*(1+'Q3) data'!E41)</f>
        <v>125641.00499999999</v>
      </c>
      <c r="G44" s="35">
        <f>F44*(1+'Q3) data'!F41)</f>
        <v>130038.44017499998</v>
      </c>
      <c r="H44" s="35">
        <f>G44*(1+'Q3) data'!G41)</f>
        <v>137190.55438462496</v>
      </c>
      <c r="I44" s="35">
        <f>H44*(1+'Q3) data'!H41)</f>
        <v>149537.70427924121</v>
      </c>
      <c r="J44" s="35">
        <f>I44*(1+'Q3) data'!I41)</f>
        <v>156266.90097180704</v>
      </c>
      <c r="K44" s="35">
        <f>J44*(1+'Q3) data'!J41)</f>
        <v>164861.58052525643</v>
      </c>
      <c r="L44" s="35">
        <f>K44*(1+'Q3) data'!K41)</f>
        <v>171456.04374626669</v>
      </c>
      <c r="M44" s="30"/>
    </row>
    <row r="45" spans="1:13" ht="14.5">
      <c r="A45" s="30">
        <v>36</v>
      </c>
      <c r="B45" s="34">
        <f t="shared" si="0"/>
        <v>100000</v>
      </c>
      <c r="C45" s="35">
        <f>B45*(1+'Q3) data'!B42)</f>
        <v>102499.99999999999</v>
      </c>
      <c r="D45" s="35">
        <f>C45*(1+'Q3) data'!C42)</f>
        <v>107624.99999999999</v>
      </c>
      <c r="E45" s="35">
        <f>D45*(1+'Q3) data'!D42)</f>
        <v>114620.62499999999</v>
      </c>
      <c r="F45" s="35">
        <f>E45*(1+'Q3) data'!E42)</f>
        <v>115766.83124999999</v>
      </c>
      <c r="G45" s="35">
        <f>F45*(1+'Q3) data'!F42)</f>
        <v>120397.5045</v>
      </c>
      <c r="H45" s="35">
        <f>G45*(1+'Q3) data'!G42)</f>
        <v>125815.39220249999</v>
      </c>
      <c r="I45" s="35">
        <f>H45*(1+'Q3) data'!H42)</f>
        <v>133364.31573465001</v>
      </c>
      <c r="J45" s="35">
        <f>I45*(1+'Q3) data'!I42)</f>
        <v>139365.70994270925</v>
      </c>
      <c r="K45" s="35">
        <f>J45*(1+'Q3) data'!J42)</f>
        <v>144940.33834041763</v>
      </c>
      <c r="L45" s="35">
        <f>K45*(1+'Q3) data'!K42)</f>
        <v>146389.74172382182</v>
      </c>
      <c r="M45" s="30"/>
    </row>
    <row r="46" spans="1:13" ht="14.5">
      <c r="A46" s="30">
        <v>37</v>
      </c>
      <c r="B46" s="34">
        <f t="shared" si="0"/>
        <v>100000</v>
      </c>
      <c r="C46" s="35">
        <f>B46*(1+'Q3) data'!B43)</f>
        <v>106500</v>
      </c>
      <c r="D46" s="35">
        <f>C46*(1+'Q3) data'!C43)</f>
        <v>111292.49999999999</v>
      </c>
      <c r="E46" s="35">
        <f>D46*(1+'Q3) data'!D43)</f>
        <v>117970.04999999999</v>
      </c>
      <c r="F46" s="35">
        <f>E46*(1+'Q3) data'!E43)</f>
        <v>121509.15149999999</v>
      </c>
      <c r="G46" s="35">
        <f>F46*(1+'Q3) data'!F43)</f>
        <v>127584.609075</v>
      </c>
      <c r="H46" s="35">
        <f>G46*(1+'Q3) data'!G43)</f>
        <v>133963.83952875002</v>
      </c>
      <c r="I46" s="35">
        <f>H46*(1+'Q3) data'!H43)</f>
        <v>144011.12749340627</v>
      </c>
      <c r="J46" s="35">
        <f>I46*(1+'Q3) data'!I43)</f>
        <v>149771.57259314251</v>
      </c>
      <c r="K46" s="35">
        <f>J46*(1+'Q3) data'!J43)</f>
        <v>155013.57763390249</v>
      </c>
      <c r="L46" s="35">
        <f>K46*(1+'Q3) data'!K43)</f>
        <v>156563.71341024153</v>
      </c>
      <c r="M46" s="30"/>
    </row>
    <row r="47" spans="1:13" ht="14.5">
      <c r="A47" s="30">
        <v>38</v>
      </c>
      <c r="B47" s="34">
        <f t="shared" si="0"/>
        <v>100000</v>
      </c>
      <c r="C47" s="35">
        <f>B47*(1+'Q3) data'!B44)</f>
        <v>104500</v>
      </c>
      <c r="D47" s="35">
        <f>C47*(1+'Q3) data'!C44)</f>
        <v>107635</v>
      </c>
      <c r="E47" s="35">
        <f>D47*(1+'Q3) data'!D44)</f>
        <v>110325.87499999999</v>
      </c>
      <c r="F47" s="35">
        <f>E47*(1+'Q3) data'!E44)</f>
        <v>113635.65124999998</v>
      </c>
      <c r="G47" s="35">
        <f>F47*(1+'Q3) data'!F44)</f>
        <v>121590.14683749998</v>
      </c>
      <c r="H47" s="35">
        <f>G47*(1+'Q3) data'!G44)</f>
        <v>125845.80197681246</v>
      </c>
      <c r="I47" s="35">
        <f>H47*(1+'Q3) data'!H44)</f>
        <v>137801.15316460966</v>
      </c>
      <c r="J47" s="35">
        <f>I47*(1+'Q3) data'!I44)</f>
        <v>145380.21658866317</v>
      </c>
      <c r="K47" s="35">
        <f>J47*(1+'Q3) data'!J44)</f>
        <v>152649.22741809633</v>
      </c>
      <c r="L47" s="35">
        <f>K47*(1+'Q3) data'!K44)</f>
        <v>160281.68878900114</v>
      </c>
      <c r="M47" s="30"/>
    </row>
    <row r="48" spans="1:13" ht="14.5">
      <c r="A48" s="30">
        <v>39</v>
      </c>
      <c r="B48" s="34">
        <f t="shared" si="0"/>
        <v>100000</v>
      </c>
      <c r="C48" s="35">
        <f>B48*(1+'Q3) data'!B45)</f>
        <v>105000</v>
      </c>
      <c r="D48" s="35">
        <f>C48*(1+'Q3) data'!C45)</f>
        <v>108674.99999999999</v>
      </c>
      <c r="E48" s="35">
        <f>D48*(1+'Q3) data'!D45)</f>
        <v>117368.99999999999</v>
      </c>
      <c r="F48" s="35">
        <f>E48*(1+'Q3) data'!E45)</f>
        <v>119716.37999999999</v>
      </c>
      <c r="G48" s="35">
        <f>F48*(1+'Q3) data'!F45)</f>
        <v>125103.61709999997</v>
      </c>
      <c r="H48" s="35">
        <f>G48*(1+'Q3) data'!G45)</f>
        <v>135111.90646799997</v>
      </c>
      <c r="I48" s="35">
        <f>H48*(1+'Q3) data'!H45)</f>
        <v>137814.14459735996</v>
      </c>
      <c r="J48" s="35">
        <f>I48*(1+'Q3) data'!I45)</f>
        <v>146082.99327320157</v>
      </c>
      <c r="K48" s="35">
        <f>J48*(1+'Q3) data'!J45)</f>
        <v>151195.8980377636</v>
      </c>
      <c r="L48" s="35">
        <f>K48*(1+'Q3) data'!K45)</f>
        <v>160267.65192002943</v>
      </c>
      <c r="M48" s="30"/>
    </row>
    <row r="49" spans="1:13" ht="14.5">
      <c r="A49" s="30">
        <v>40</v>
      </c>
      <c r="B49" s="34">
        <f t="shared" si="0"/>
        <v>100000</v>
      </c>
      <c r="C49" s="35">
        <f>B49*(1+'Q3) data'!B46)</f>
        <v>103499.99999999999</v>
      </c>
      <c r="D49" s="35">
        <f>C49*(1+'Q3) data'!C46)</f>
        <v>109709.99999999999</v>
      </c>
      <c r="E49" s="35">
        <f>D49*(1+'Q3) data'!D46)</f>
        <v>117938.24999999999</v>
      </c>
      <c r="F49" s="35">
        <f>E49*(1+'Q3) data'!E46)</f>
        <v>125014.54499999998</v>
      </c>
      <c r="G49" s="35">
        <f>F49*(1+'Q3) data'!F46)</f>
        <v>130640.19952499997</v>
      </c>
      <c r="H49" s="35">
        <f>G49*(1+'Q3) data'!G46)</f>
        <v>137825.41049887496</v>
      </c>
      <c r="I49" s="35">
        <f>H49*(1+'Q3) data'!H46)</f>
        <v>141960.1728138412</v>
      </c>
      <c r="J49" s="35">
        <f>I49*(1+'Q3) data'!I46)</f>
        <v>149767.98231860244</v>
      </c>
      <c r="K49" s="35">
        <f>J49*(1+'Q3) data'!J46)</f>
        <v>157256.38143453258</v>
      </c>
      <c r="L49" s="35">
        <f>K49*(1+'Q3) data'!K46)</f>
        <v>161974.07287756857</v>
      </c>
      <c r="M49" s="30"/>
    </row>
    <row r="50" spans="1:13" ht="14.5">
      <c r="A50" s="30">
        <v>41</v>
      </c>
      <c r="B50" s="34">
        <f t="shared" si="0"/>
        <v>100000</v>
      </c>
      <c r="C50" s="35">
        <f>B50*(1+'Q3) data'!B47)</f>
        <v>100000</v>
      </c>
      <c r="D50" s="35">
        <f>C50*(1+'Q3) data'!C47)</f>
        <v>100499.99999999999</v>
      </c>
      <c r="E50" s="35">
        <f>D50*(1+'Q3) data'!D47)</f>
        <v>108539.99999999999</v>
      </c>
      <c r="F50" s="35">
        <f>E50*(1+'Q3) data'!E47)</f>
        <v>110168.09999999998</v>
      </c>
      <c r="G50" s="35">
        <f>F50*(1+'Q3) data'!F47)</f>
        <v>115125.66449999997</v>
      </c>
      <c r="H50" s="35">
        <f>G50*(1+'Q3) data'!G47)</f>
        <v>119730.69107999998</v>
      </c>
      <c r="I50" s="35">
        <f>H50*(1+'Q3) data'!H47)</f>
        <v>123921.26526779996</v>
      </c>
      <c r="J50" s="35">
        <f>I50*(1+'Q3) data'!I47)</f>
        <v>128878.11587851196</v>
      </c>
      <c r="K50" s="35">
        <f>J50*(1+'Q3) data'!J47)</f>
        <v>135322.02167243758</v>
      </c>
      <c r="L50" s="35">
        <f>K50*(1+'Q3) data'!K47)</f>
        <v>137351.85199752412</v>
      </c>
      <c r="M50" s="30"/>
    </row>
    <row r="51" spans="1:13" ht="14.5">
      <c r="A51" s="30">
        <v>42</v>
      </c>
      <c r="B51" s="34">
        <f t="shared" si="0"/>
        <v>100000</v>
      </c>
      <c r="C51" s="35">
        <f>B51*(1+'Q3) data'!B48)</f>
        <v>106500</v>
      </c>
      <c r="D51" s="35">
        <f>C51*(1+'Q3) data'!C48)</f>
        <v>109162.49999999999</v>
      </c>
      <c r="E51" s="35">
        <f>D51*(1+'Q3) data'!D48)</f>
        <v>114620.62499999999</v>
      </c>
      <c r="F51" s="35">
        <f>E51*(1+'Q3) data'!E48)</f>
        <v>120924.75937499998</v>
      </c>
      <c r="G51" s="35">
        <f>F51*(1+'Q3) data'!F48)</f>
        <v>126970.99734374999</v>
      </c>
      <c r="H51" s="35">
        <f>G51*(1+'Q3) data'!G48)</f>
        <v>132684.69222421871</v>
      </c>
      <c r="I51" s="35">
        <f>H51*(1+'Q3) data'!H48)</f>
        <v>141309.19721879292</v>
      </c>
      <c r="J51" s="35">
        <f>I51*(1+'Q3) data'!I48)</f>
        <v>151907.38701020239</v>
      </c>
      <c r="K51" s="35">
        <f>J51*(1+'Q3) data'!J48)</f>
        <v>161781.36716586555</v>
      </c>
      <c r="L51" s="35">
        <f>K51*(1+'Q3) data'!K48)</f>
        <v>170679.34235998814</v>
      </c>
      <c r="M51" s="30"/>
    </row>
    <row r="52" spans="1:13" ht="14.5">
      <c r="A52" s="30">
        <v>43</v>
      </c>
      <c r="B52" s="34">
        <f t="shared" si="0"/>
        <v>100000</v>
      </c>
      <c r="C52" s="35">
        <f>B52*(1+'Q3) data'!B49)</f>
        <v>105500</v>
      </c>
      <c r="D52" s="35">
        <f>C52*(1+'Q3) data'!C49)</f>
        <v>108137.49999999999</v>
      </c>
      <c r="E52" s="35">
        <f>D52*(1+'Q3) data'!D49)</f>
        <v>111922.31249999997</v>
      </c>
      <c r="F52" s="35">
        <f>E52*(1+'Q3) data'!E49)</f>
        <v>119756.87437499997</v>
      </c>
      <c r="G52" s="35">
        <f>F52*(1+'Q3) data'!F49)</f>
        <v>125145.93372187496</v>
      </c>
      <c r="H52" s="35">
        <f>G52*(1+'Q3) data'!G49)</f>
        <v>131403.23040796872</v>
      </c>
      <c r="I52" s="35">
        <f>H52*(1+'Q3) data'!H49)</f>
        <v>137316.3757763273</v>
      </c>
      <c r="J52" s="35">
        <f>I52*(1+'Q3) data'!I49)</f>
        <v>144182.19456514367</v>
      </c>
      <c r="K52" s="35">
        <f>J52*(1+'Q3) data'!J49)</f>
        <v>147065.83845644654</v>
      </c>
      <c r="L52" s="35">
        <f>K52*(1+'Q3) data'!K49)</f>
        <v>153683.80118698662</v>
      </c>
      <c r="M52" s="30"/>
    </row>
    <row r="53" spans="1:13" ht="14.5">
      <c r="A53" s="30">
        <v>44</v>
      </c>
      <c r="B53" s="34">
        <f t="shared" si="0"/>
        <v>100000</v>
      </c>
      <c r="C53" s="35">
        <f>B53*(1+'Q3) data'!B50)</f>
        <v>104500</v>
      </c>
      <c r="D53" s="35">
        <f>C53*(1+'Q3) data'!C50)</f>
        <v>109202.49999999999</v>
      </c>
      <c r="E53" s="35">
        <f>D53*(1+'Q3) data'!D50)</f>
        <v>114662.62499999999</v>
      </c>
      <c r="F53" s="35">
        <f>E53*(1+'Q3) data'!E50)</f>
        <v>118102.50374999999</v>
      </c>
      <c r="G53" s="35">
        <f>F53*(1+'Q3) data'!F50)</f>
        <v>121055.06634374998</v>
      </c>
      <c r="H53" s="35">
        <f>G53*(1+'Q3) data'!G50)</f>
        <v>124081.44300234372</v>
      </c>
      <c r="I53" s="35">
        <f>H53*(1+'Q3) data'!H50)</f>
        <v>132146.73679749607</v>
      </c>
      <c r="J53" s="35">
        <f>I53*(1+'Q3) data'!I50)</f>
        <v>137432.60626939591</v>
      </c>
      <c r="K53" s="35">
        <f>J53*(1+'Q3) data'!J50)</f>
        <v>142929.91052017175</v>
      </c>
      <c r="L53" s="35">
        <f>K53*(1+'Q3) data'!K50)</f>
        <v>148647.10694097861</v>
      </c>
      <c r="M53" s="30"/>
    </row>
    <row r="54" spans="1:13" ht="14.5">
      <c r="A54" s="30">
        <v>45</v>
      </c>
      <c r="B54" s="34">
        <f t="shared" si="0"/>
        <v>100000</v>
      </c>
      <c r="C54" s="35">
        <f>B54*(1+'Q3) data'!B51)</f>
        <v>103499.99999999999</v>
      </c>
      <c r="D54" s="35">
        <f>C54*(1+'Q3) data'!C51)</f>
        <v>109709.99999999999</v>
      </c>
      <c r="E54" s="35">
        <f>D54*(1+'Q3) data'!D51)</f>
        <v>113001.29999999999</v>
      </c>
      <c r="F54" s="35">
        <f>E54*(1+'Q3) data'!E51)</f>
        <v>116391.33899999999</v>
      </c>
      <c r="G54" s="35">
        <f>F54*(1+'Q3) data'!F51)</f>
        <v>124538.73273</v>
      </c>
      <c r="H54" s="35">
        <f>G54*(1+'Q3) data'!G51)</f>
        <v>128897.58837555</v>
      </c>
      <c r="I54" s="35">
        <f>H54*(1+'Q3) data'!H51)</f>
        <v>137275.93161996073</v>
      </c>
      <c r="J54" s="35">
        <f>I54*(1+'Q3) data'!I51)</f>
        <v>144139.72820095878</v>
      </c>
      <c r="K54" s="35">
        <f>J54*(1+'Q3) data'!J51)</f>
        <v>152067.41325201149</v>
      </c>
      <c r="L54" s="35">
        <f>K54*(1+'Q3) data'!K51)</f>
        <v>162712.13217965231</v>
      </c>
      <c r="M54" s="30"/>
    </row>
    <row r="55" spans="1:13" ht="14.5">
      <c r="A55" s="30">
        <v>46</v>
      </c>
      <c r="B55" s="34">
        <f t="shared" si="0"/>
        <v>100000</v>
      </c>
      <c r="C55" s="35">
        <f>B55*(1+'Q3) data'!B52)</f>
        <v>103499.99999999999</v>
      </c>
      <c r="D55" s="35">
        <f>C55*(1+'Q3) data'!C52)</f>
        <v>107639.99999999999</v>
      </c>
      <c r="E55" s="35">
        <f>D55*(1+'Q3) data'!D52)</f>
        <v>113560.19999999998</v>
      </c>
      <c r="F55" s="35">
        <f>E55*(1+'Q3) data'!E52)</f>
        <v>120373.81199999999</v>
      </c>
      <c r="G55" s="35">
        <f>F55*(1+'Q3) data'!F52)</f>
        <v>123985.02635999999</v>
      </c>
      <c r="H55" s="35">
        <f>G55*(1+'Q3) data'!G52)</f>
        <v>129564.35254619998</v>
      </c>
      <c r="I55" s="35">
        <f>H55*(1+'Q3) data'!H52)</f>
        <v>137986.03546170297</v>
      </c>
      <c r="J55" s="35">
        <f>I55*(1+'Q3) data'!I52)</f>
        <v>149024.91829863921</v>
      </c>
      <c r="K55" s="35">
        <f>J55*(1+'Q3) data'!J52)</f>
        <v>154240.79043909156</v>
      </c>
      <c r="L55" s="35">
        <f>K55*(1+'Q3) data'!K52)</f>
        <v>163495.23786543706</v>
      </c>
      <c r="M55" s="30"/>
    </row>
    <row r="56" spans="1:13" ht="14.5">
      <c r="A56" s="30">
        <v>47</v>
      </c>
      <c r="B56" s="34">
        <f t="shared" si="0"/>
        <v>100000</v>
      </c>
      <c r="C56" s="35">
        <f>B56*(1+'Q3) data'!B53)</f>
        <v>107000</v>
      </c>
      <c r="D56" s="35">
        <f>C56*(1+'Q3) data'!C53)</f>
        <v>112885</v>
      </c>
      <c r="E56" s="35">
        <f>D56*(1+'Q3) data'!D53)</f>
        <v>122480.22499999999</v>
      </c>
      <c r="F56" s="35">
        <f>E56*(1+'Q3) data'!E53)</f>
        <v>131053.84075</v>
      </c>
      <c r="G56" s="35">
        <f>F56*(1+'Q3) data'!F53)</f>
        <v>130398.57154625001</v>
      </c>
      <c r="H56" s="35">
        <f>G56*(1+'Q3) data'!G53)</f>
        <v>137570.49298129376</v>
      </c>
      <c r="I56" s="35">
        <f>H56*(1+'Q3) data'!H53)</f>
        <v>138946.19791110669</v>
      </c>
      <c r="J56" s="35">
        <f>I56*(1+'Q3) data'!I53)</f>
        <v>147282.96978577311</v>
      </c>
      <c r="K56" s="35">
        <f>J56*(1+'Q3) data'!J53)</f>
        <v>157592.77767077723</v>
      </c>
      <c r="L56" s="35">
        <f>K56*(1+'Q3) data'!K53)</f>
        <v>164684.45266596219</v>
      </c>
      <c r="M56" s="30"/>
    </row>
    <row r="57" spans="1:13" ht="14.5">
      <c r="A57" s="30">
        <v>48</v>
      </c>
      <c r="B57" s="34">
        <f t="shared" si="0"/>
        <v>100000</v>
      </c>
      <c r="C57" s="35">
        <f>B57*(1+'Q3) data'!B54)</f>
        <v>108000</v>
      </c>
      <c r="D57" s="35">
        <f>C57*(1+'Q3) data'!C54)</f>
        <v>112320</v>
      </c>
      <c r="E57" s="35">
        <f>D57*(1+'Q3) data'!D54)</f>
        <v>112881.59999999999</v>
      </c>
      <c r="F57" s="35">
        <f>E57*(1+'Q3) data'!E54)</f>
        <v>116832.45599999998</v>
      </c>
      <c r="G57" s="35">
        <f>F57*(1+'Q3) data'!F54)</f>
        <v>126763.21475999997</v>
      </c>
      <c r="H57" s="35">
        <f>G57*(1+'Q3) data'!G54)</f>
        <v>128030.84690759997</v>
      </c>
      <c r="I57" s="35">
        <f>H57*(1+'Q3) data'!H54)</f>
        <v>130591.46384575198</v>
      </c>
      <c r="J57" s="35">
        <f>I57*(1+'Q3) data'!I54)</f>
        <v>135815.12239958206</v>
      </c>
      <c r="K57" s="35">
        <f>J57*(1+'Q3) data'!J54)</f>
        <v>142605.87851956117</v>
      </c>
      <c r="L57" s="35">
        <f>K57*(1+'Q3) data'!K54)</f>
        <v>148310.11366034363</v>
      </c>
      <c r="M57" s="30"/>
    </row>
    <row r="58" spans="1:13" ht="14.5">
      <c r="A58" s="30">
        <v>49</v>
      </c>
      <c r="B58" s="34">
        <f t="shared" si="0"/>
        <v>100000</v>
      </c>
      <c r="C58" s="35">
        <f>B58*(1+'Q3) data'!B55)</f>
        <v>102000</v>
      </c>
      <c r="D58" s="35">
        <f>C58*(1+'Q3) data'!C55)</f>
        <v>107100</v>
      </c>
      <c r="E58" s="35">
        <f>D58*(1+'Q3) data'!D55)</f>
        <v>112455</v>
      </c>
      <c r="F58" s="35">
        <f>E58*(1+'Q3) data'!E55)</f>
        <v>119764.575</v>
      </c>
      <c r="G58" s="35">
        <f>F58*(1+'Q3) data'!F55)</f>
        <v>125752.80375000001</v>
      </c>
      <c r="H58" s="35">
        <f>G58*(1+'Q3) data'!G55)</f>
        <v>131411.67991874999</v>
      </c>
      <c r="I58" s="35">
        <f>H58*(1+'Q3) data'!H55)</f>
        <v>134039.91351712498</v>
      </c>
      <c r="J58" s="35">
        <f>I58*(1+'Q3) data'!I55)</f>
        <v>138731.31049022434</v>
      </c>
      <c r="K58" s="35">
        <f>J58*(1+'Q3) data'!J55)</f>
        <v>141505.93670002883</v>
      </c>
      <c r="L58" s="35">
        <f>K58*(1+'Q3) data'!K55)</f>
        <v>151411.35226903087</v>
      </c>
      <c r="M58" s="30"/>
    </row>
    <row r="59" spans="1:13" ht="14.5">
      <c r="A59" s="30">
        <v>50</v>
      </c>
      <c r="B59" s="34">
        <f t="shared" si="0"/>
        <v>100000</v>
      </c>
      <c r="C59" s="35">
        <f>B59*(1+'Q3) data'!B56)</f>
        <v>104000</v>
      </c>
      <c r="D59" s="35">
        <f>C59*(1+'Q3) data'!C56)</f>
        <v>109720</v>
      </c>
      <c r="E59" s="35">
        <f>D59*(1+'Q3) data'!D56)</f>
        <v>115754.59999999999</v>
      </c>
      <c r="F59" s="35">
        <f>E59*(1+'Q3) data'!E56)</f>
        <v>121542.33</v>
      </c>
      <c r="G59" s="35">
        <f>F59*(1+'Q3) data'!F56)</f>
        <v>127011.73484999999</v>
      </c>
      <c r="H59" s="35">
        <f>G59*(1+'Q3) data'!G56)</f>
        <v>132727.26291824999</v>
      </c>
      <c r="I59" s="35">
        <f>H59*(1+'Q3) data'!H56)</f>
        <v>138699.98974957122</v>
      </c>
      <c r="J59" s="35">
        <f>I59*(1+'Q3) data'!I56)</f>
        <v>145634.9892370498</v>
      </c>
      <c r="K59" s="35">
        <f>J59*(1+'Q3) data'!J56)</f>
        <v>154373.0885912728</v>
      </c>
      <c r="L59" s="35">
        <f>K59*(1+'Q3) data'!K56)</f>
        <v>165179.20479266191</v>
      </c>
      <c r="M59" s="30"/>
    </row>
    <row r="60" spans="1:13" ht="14.5">
      <c r="A60" s="30">
        <v>51</v>
      </c>
      <c r="B60" s="34">
        <f t="shared" si="0"/>
        <v>100000</v>
      </c>
      <c r="C60" s="35">
        <f>B60*(1+'Q3) data'!B57)</f>
        <v>104500</v>
      </c>
      <c r="D60" s="35">
        <f>C60*(1+'Q3) data'!C57)</f>
        <v>109725</v>
      </c>
      <c r="E60" s="35">
        <f>D60*(1+'Q3) data'!D57)</f>
        <v>113565.37499999999</v>
      </c>
      <c r="F60" s="35">
        <f>E60*(1+'Q3) data'!E57)</f>
        <v>120947.12437499998</v>
      </c>
      <c r="G60" s="35">
        <f>F60*(1+'Q3) data'!F57)</f>
        <v>125180.27372812497</v>
      </c>
      <c r="H60" s="35">
        <f>G60*(1+'Q3) data'!G57)</f>
        <v>133316.9915204531</v>
      </c>
      <c r="I60" s="35">
        <f>H60*(1+'Q3) data'!H57)</f>
        <v>141982.59596928256</v>
      </c>
      <c r="J60" s="35">
        <f>I60*(1+'Q3) data'!I57)</f>
        <v>149081.72576774668</v>
      </c>
      <c r="K60" s="35">
        <f>J60*(1+'Q3) data'!J57)</f>
        <v>155044.99479845655</v>
      </c>
      <c r="L60" s="35">
        <f>K60*(1+'Q3) data'!K57)</f>
        <v>161246.79459039483</v>
      </c>
      <c r="M60" s="30"/>
    </row>
    <row r="61" spans="1:13" ht="14.5">
      <c r="A61" s="30">
        <v>52</v>
      </c>
      <c r="B61" s="34">
        <f t="shared" si="0"/>
        <v>100000</v>
      </c>
      <c r="C61" s="35">
        <f>B61*(1+'Q3) data'!B58)</f>
        <v>105500</v>
      </c>
      <c r="D61" s="35">
        <f>C61*(1+'Q3) data'!C58)</f>
        <v>106555</v>
      </c>
      <c r="E61" s="35">
        <f>D61*(1+'Q3) data'!D58)</f>
        <v>109751.65000000001</v>
      </c>
      <c r="F61" s="35">
        <f>E61*(1+'Q3) data'!E58)</f>
        <v>113592.95775</v>
      </c>
      <c r="G61" s="35">
        <f>F61*(1+'Q3) data'!F58)</f>
        <v>115864.816905</v>
      </c>
      <c r="H61" s="35">
        <f>G61*(1+'Q3) data'!G58)</f>
        <v>123975.35408835001</v>
      </c>
      <c r="I61" s="35">
        <f>H61*(1+'Q3) data'!H58)</f>
        <v>127694.61471100051</v>
      </c>
      <c r="J61" s="35">
        <f>I61*(1+'Q3) data'!I58)</f>
        <v>132163.92622588552</v>
      </c>
      <c r="K61" s="35">
        <f>J61*(1+'Q3) data'!J58)</f>
        <v>133485.56548814438</v>
      </c>
      <c r="L61" s="35">
        <f>K61*(1+'Q3) data'!K58)</f>
        <v>138824.98810767016</v>
      </c>
      <c r="M61" s="30"/>
    </row>
    <row r="62" spans="1:13" ht="14.5">
      <c r="A62" s="30">
        <v>53</v>
      </c>
      <c r="B62" s="34">
        <f t="shared" si="0"/>
        <v>100000</v>
      </c>
      <c r="C62" s="35">
        <f>B62*(1+'Q3) data'!B59)</f>
        <v>105000</v>
      </c>
      <c r="D62" s="35">
        <f>C62*(1+'Q3) data'!C59)</f>
        <v>107624.99999999999</v>
      </c>
      <c r="E62" s="35">
        <f>D62*(1+'Q3) data'!D59)</f>
        <v>111929.99999999999</v>
      </c>
      <c r="F62" s="35">
        <f>E62*(1+'Q3) data'!E59)</f>
        <v>113608.94999999997</v>
      </c>
      <c r="G62" s="35">
        <f>F62*(1+'Q3) data'!F59)</f>
        <v>124401.80024999996</v>
      </c>
      <c r="H62" s="35">
        <f>G62*(1+'Q3) data'!G59)</f>
        <v>133731.93526874995</v>
      </c>
      <c r="I62" s="35">
        <f>H62*(1+'Q3) data'!H59)</f>
        <v>137075.2336504687</v>
      </c>
      <c r="J62" s="35">
        <f>I62*(1+'Q3) data'!I59)</f>
        <v>146670.5000060015</v>
      </c>
      <c r="K62" s="35">
        <f>J62*(1+'Q3) data'!J59)</f>
        <v>154737.37750633157</v>
      </c>
      <c r="L62" s="35">
        <f>K62*(1+'Q3) data'!K59)</f>
        <v>167890.05459436975</v>
      </c>
      <c r="M62" s="30"/>
    </row>
    <row r="63" spans="1:13" ht="14.5">
      <c r="A63" s="30">
        <v>54</v>
      </c>
      <c r="B63" s="34">
        <f t="shared" si="0"/>
        <v>100000</v>
      </c>
      <c r="C63" s="35">
        <f>B63*(1+'Q3) data'!B60)</f>
        <v>107500</v>
      </c>
      <c r="D63" s="35">
        <f>C63*(1+'Q3) data'!C60)</f>
        <v>112875</v>
      </c>
      <c r="E63" s="35">
        <f>D63*(1+'Q3) data'!D60)</f>
        <v>119083.125</v>
      </c>
      <c r="F63" s="35">
        <f>E63*(1+'Q3) data'!E60)</f>
        <v>126228.1125</v>
      </c>
      <c r="G63" s="35">
        <f>F63*(1+'Q3) data'!F60)</f>
        <v>136326.3615</v>
      </c>
      <c r="H63" s="35">
        <f>G63*(1+'Q3) data'!G60)</f>
        <v>136326.3615</v>
      </c>
      <c r="I63" s="35">
        <f>H63*(1+'Q3) data'!H60)</f>
        <v>141779.41596000001</v>
      </c>
      <c r="J63" s="35">
        <f>I63*(1+'Q3) data'!I60)</f>
        <v>146741.6955186</v>
      </c>
      <c r="K63" s="35">
        <f>J63*(1+'Q3) data'!J60)</f>
        <v>154812.48877212298</v>
      </c>
      <c r="L63" s="35">
        <f>K63*(1+'Q3) data'!K60)</f>
        <v>163327.17565458972</v>
      </c>
      <c r="M63" s="30"/>
    </row>
    <row r="64" spans="1:13" ht="14.5">
      <c r="A64" s="30">
        <v>55</v>
      </c>
      <c r="B64" s="34">
        <f t="shared" si="0"/>
        <v>100000</v>
      </c>
      <c r="C64" s="35">
        <f>B64*(1+'Q3) data'!B61)</f>
        <v>108000</v>
      </c>
      <c r="D64" s="35">
        <f>C64*(1+'Q3) data'!C61)</f>
        <v>112859.99999999999</v>
      </c>
      <c r="E64" s="35">
        <f>D64*(1+'Q3) data'!D61)</f>
        <v>119631.59999999999</v>
      </c>
      <c r="F64" s="35">
        <f>E64*(1+'Q3) data'!E61)</f>
        <v>122622.38999999998</v>
      </c>
      <c r="G64" s="35">
        <f>F64*(1+'Q3) data'!F61)</f>
        <v>126914.17364999997</v>
      </c>
      <c r="H64" s="35">
        <f>G64*(1+'Q3) data'!G61)</f>
        <v>134529.02406899998</v>
      </c>
      <c r="I64" s="35">
        <f>H64*(1+'Q3) data'!H61)</f>
        <v>141928.12039279495</v>
      </c>
      <c r="J64" s="35">
        <f>I64*(1+'Q3) data'!I61)</f>
        <v>146895.60460654277</v>
      </c>
      <c r="K64" s="35">
        <f>J64*(1+'Q3) data'!J61)</f>
        <v>157912.77495203348</v>
      </c>
      <c r="L64" s="35">
        <f>K64*(1+'Q3) data'!K61)</f>
        <v>168177.10532391563</v>
      </c>
      <c r="M64" s="30"/>
    </row>
    <row r="65" spans="1:13" ht="14.5">
      <c r="A65" s="30">
        <v>56</v>
      </c>
      <c r="B65" s="34">
        <f t="shared" si="0"/>
        <v>100000</v>
      </c>
      <c r="C65" s="35">
        <f>B65*(1+'Q3) data'!B62)</f>
        <v>103499.99999999999</v>
      </c>
      <c r="D65" s="35">
        <f>C65*(1+'Q3) data'!C62)</f>
        <v>108157.49999999997</v>
      </c>
      <c r="E65" s="35">
        <f>D65*(1+'Q3) data'!D62)</f>
        <v>114646.94999999997</v>
      </c>
      <c r="F65" s="35">
        <f>E65*(1+'Q3) data'!E62)</f>
        <v>116939.88899999997</v>
      </c>
      <c r="G65" s="35">
        <f>F65*(1+'Q3) data'!F62)</f>
        <v>119863.38622499995</v>
      </c>
      <c r="H65" s="35">
        <f>G65*(1+'Q3) data'!G62)</f>
        <v>125856.55553624996</v>
      </c>
      <c r="I65" s="35">
        <f>H65*(1+'Q3) data'!H62)</f>
        <v>133407.94886842495</v>
      </c>
      <c r="J65" s="35">
        <f>I65*(1+'Q3) data'!I62)</f>
        <v>139411.30656750407</v>
      </c>
      <c r="K65" s="35">
        <f>J65*(1+'Q3) data'!J62)</f>
        <v>149170.09802722937</v>
      </c>
      <c r="L65" s="35">
        <f>K65*(1+'Q3) data'!K62)</f>
        <v>155882.75243845469</v>
      </c>
      <c r="M65" s="30"/>
    </row>
    <row r="66" spans="1:13" ht="14.5">
      <c r="A66" s="30">
        <v>57</v>
      </c>
      <c r="B66" s="34">
        <f t="shared" si="0"/>
        <v>100000</v>
      </c>
      <c r="C66" s="35">
        <f>B66*(1+'Q3) data'!B63)</f>
        <v>101499.99999999999</v>
      </c>
      <c r="D66" s="35">
        <f>C66*(1+'Q3) data'!C63)</f>
        <v>107082.49999999999</v>
      </c>
      <c r="E66" s="35">
        <f>D66*(1+'Q3) data'!D63)</f>
        <v>111901.21249999998</v>
      </c>
      <c r="F66" s="35">
        <f>E66*(1+'Q3) data'!E63)</f>
        <v>118055.77918749997</v>
      </c>
      <c r="G66" s="35">
        <f>F66*(1+'Q3) data'!F63)</f>
        <v>124548.84704281246</v>
      </c>
      <c r="H66" s="35">
        <f>G66*(1+'Q3) data'!G63)</f>
        <v>127662.56821888276</v>
      </c>
      <c r="I66" s="35">
        <f>H66*(1+'Q3) data'!H63)</f>
        <v>136598.94799420456</v>
      </c>
      <c r="J66" s="35">
        <f>I66*(1+'Q3) data'!I63)</f>
        <v>142062.90591397273</v>
      </c>
      <c r="K66" s="35">
        <f>J66*(1+'Q3) data'!J63)</f>
        <v>152007.30932795085</v>
      </c>
      <c r="L66" s="35">
        <f>K66*(1+'Q3) data'!K63)</f>
        <v>161887.78443426764</v>
      </c>
      <c r="M66" s="30"/>
    </row>
    <row r="67" spans="1:13" ht="14.5">
      <c r="A67" s="30">
        <v>58</v>
      </c>
      <c r="B67" s="34">
        <f t="shared" si="0"/>
        <v>100000</v>
      </c>
      <c r="C67" s="35">
        <f>B67*(1+'Q3) data'!B64)</f>
        <v>103000</v>
      </c>
      <c r="D67" s="35">
        <f>C67*(1+'Q3) data'!C64)</f>
        <v>103514.99999999999</v>
      </c>
      <c r="E67" s="35">
        <f>D67*(1+'Q3) data'!D64)</f>
        <v>105067.72499999998</v>
      </c>
      <c r="F67" s="35">
        <f>E67*(1+'Q3) data'!E64)</f>
        <v>109270.43399999998</v>
      </c>
      <c r="G67" s="35">
        <f>F67*(1+'Q3) data'!F64)</f>
        <v>110909.49050999997</v>
      </c>
      <c r="H67" s="35">
        <f>G67*(1+'Q3) data'!G64)</f>
        <v>116454.96503549998</v>
      </c>
      <c r="I67" s="35">
        <f>H67*(1+'Q3) data'!H64)</f>
        <v>122859.98811245247</v>
      </c>
      <c r="J67" s="35">
        <f>I67*(1+'Q3) data'!I64)</f>
        <v>127774.38763695057</v>
      </c>
      <c r="K67" s="35">
        <f>J67*(1+'Q3) data'!J64)</f>
        <v>134801.97895698284</v>
      </c>
      <c r="L67" s="35">
        <f>K67*(1+'Q3) data'!K64)</f>
        <v>138846.03832569232</v>
      </c>
      <c r="M67" s="30"/>
    </row>
    <row r="68" spans="1:13" ht="14.5">
      <c r="A68" s="30">
        <v>59</v>
      </c>
      <c r="B68" s="34">
        <f t="shared" si="0"/>
        <v>100000</v>
      </c>
      <c r="C68" s="35">
        <f>B68*(1+'Q3) data'!B65)</f>
        <v>103499.99999999999</v>
      </c>
      <c r="D68" s="35">
        <f>C68*(1+'Q3) data'!C65)</f>
        <v>107122.49999999997</v>
      </c>
      <c r="E68" s="35">
        <f>D68*(1+'Q3) data'!D65)</f>
        <v>112478.62499999997</v>
      </c>
      <c r="F68" s="35">
        <f>E68*(1+'Q3) data'!E65)</f>
        <v>117540.16312499996</v>
      </c>
      <c r="G68" s="35">
        <f>F68*(1+'Q3) data'!F65)</f>
        <v>122829.47046562495</v>
      </c>
      <c r="H68" s="35">
        <f>G68*(1+'Q3) data'!G65)</f>
        <v>125286.05987493745</v>
      </c>
      <c r="I68" s="35">
        <f>H68*(1+'Q3) data'!H65)</f>
        <v>130297.50226993495</v>
      </c>
      <c r="J68" s="35">
        <f>I68*(1+'Q3) data'!I65)</f>
        <v>132903.45231533365</v>
      </c>
      <c r="K68" s="35">
        <f>J68*(1+'Q3) data'!J65)</f>
        <v>139548.62493110035</v>
      </c>
      <c r="L68" s="35">
        <f>K68*(1+'Q3) data'!K65)</f>
        <v>145828.31305299985</v>
      </c>
      <c r="M68" s="30"/>
    </row>
    <row r="69" spans="1:13" ht="14.5">
      <c r="A69" s="30">
        <v>60</v>
      </c>
      <c r="B69" s="34">
        <f t="shared" si="0"/>
        <v>100000</v>
      </c>
      <c r="C69" s="35">
        <f>B69*(1+'Q3) data'!B66)</f>
        <v>105500</v>
      </c>
      <c r="D69" s="35">
        <f>C69*(1+'Q3) data'!C66)</f>
        <v>111302.5</v>
      </c>
      <c r="E69" s="35">
        <f>D69*(1+'Q3) data'!D66)</f>
        <v>115198.08749999999</v>
      </c>
      <c r="F69" s="35">
        <f>E69*(1+'Q3) data'!E66)</f>
        <v>122109.97275</v>
      </c>
      <c r="G69" s="35">
        <f>F69*(1+'Q3) data'!F66)</f>
        <v>128215.4713875</v>
      </c>
      <c r="H69" s="35">
        <f>G69*(1+'Q3) data'!G66)</f>
        <v>135267.3223138125</v>
      </c>
      <c r="I69" s="35">
        <f>H69*(1+'Q3) data'!H66)</f>
        <v>142030.68842950315</v>
      </c>
      <c r="J69" s="35">
        <f>I69*(1+'Q3) data'!I66)</f>
        <v>150552.52973527333</v>
      </c>
      <c r="K69" s="35">
        <f>J69*(1+'Q3) data'!J66)</f>
        <v>162596.73211409521</v>
      </c>
      <c r="L69" s="35">
        <f>K69*(1+'Q3) data'!K66)</f>
        <v>171539.55238037044</v>
      </c>
      <c r="M69" s="30"/>
    </row>
    <row r="70" spans="1:13" ht="14.5">
      <c r="A70" s="30">
        <v>61</v>
      </c>
      <c r="B70" s="34">
        <f t="shared" si="0"/>
        <v>100000</v>
      </c>
      <c r="C70" s="35">
        <f>B70*(1+'Q3) data'!B67)</f>
        <v>105000</v>
      </c>
      <c r="D70" s="35">
        <f>C70*(1+'Q3) data'!C67)</f>
        <v>107624.99999999999</v>
      </c>
      <c r="E70" s="35">
        <f>D70*(1+'Q3) data'!D67)</f>
        <v>114082.49999999999</v>
      </c>
      <c r="F70" s="35">
        <f>E70*(1+'Q3) data'!E67)</f>
        <v>118075.38749999998</v>
      </c>
      <c r="G70" s="35">
        <f>F70*(1+'Q3) data'!F67)</f>
        <v>119256.14137499998</v>
      </c>
      <c r="H70" s="35">
        <f>G70*(1+'Q3) data'!G67)</f>
        <v>124622.66773687497</v>
      </c>
      <c r="I70" s="35">
        <f>H70*(1+'Q3) data'!H67)</f>
        <v>128361.34776898121</v>
      </c>
      <c r="J70" s="35">
        <f>I70*(1+'Q3) data'!I67)</f>
        <v>130286.76798551592</v>
      </c>
      <c r="K70" s="35">
        <f>J70*(1+'Q3) data'!J67)</f>
        <v>136801.10638479172</v>
      </c>
      <c r="L70" s="35">
        <f>K70*(1+'Q3) data'!K67)</f>
        <v>142273.15064018339</v>
      </c>
      <c r="M70" s="30"/>
    </row>
    <row r="71" spans="1:13" ht="14.5">
      <c r="A71" s="30">
        <v>62</v>
      </c>
      <c r="B71" s="34">
        <f t="shared" si="0"/>
        <v>100000</v>
      </c>
      <c r="C71" s="35">
        <f>B71*(1+'Q3) data'!B68)</f>
        <v>104500</v>
      </c>
      <c r="D71" s="35">
        <f>C71*(1+'Q3) data'!C68)</f>
        <v>111292.5</v>
      </c>
      <c r="E71" s="35">
        <f>D71*(1+'Q3) data'!D68)</f>
        <v>112961.88749999998</v>
      </c>
      <c r="F71" s="35">
        <f>E71*(1+'Q3) data'!E68)</f>
        <v>119739.60074999998</v>
      </c>
      <c r="G71" s="35">
        <f>F71*(1+'Q3) data'!F68)</f>
        <v>126325.27879124998</v>
      </c>
      <c r="H71" s="35">
        <f>G71*(1+'Q3) data'!G68)</f>
        <v>130115.03715498748</v>
      </c>
      <c r="I71" s="35">
        <f>H71*(1+'Q3) data'!H68)</f>
        <v>134018.48826963711</v>
      </c>
      <c r="J71" s="35">
        <f>I71*(1+'Q3) data'!I68)</f>
        <v>141389.50512446713</v>
      </c>
      <c r="K71" s="35">
        <f>J71*(1+'Q3) data'!J68)</f>
        <v>147045.08532944584</v>
      </c>
      <c r="L71" s="35">
        <f>K71*(1+'Q3) data'!K68)</f>
        <v>152926.88874262368</v>
      </c>
      <c r="M71" s="30"/>
    </row>
    <row r="72" spans="1:13" ht="14.5">
      <c r="A72" s="30">
        <v>63</v>
      </c>
      <c r="B72" s="34">
        <f t="shared" si="0"/>
        <v>100000</v>
      </c>
      <c r="C72" s="35">
        <f>B72*(1+'Q3) data'!B69)</f>
        <v>103499.99999999999</v>
      </c>
      <c r="D72" s="35">
        <f>C72*(1+'Q3) data'!C69)</f>
        <v>109709.99999999999</v>
      </c>
      <c r="E72" s="35">
        <f>D72*(1+'Q3) data'!D69)</f>
        <v>116292.59999999999</v>
      </c>
      <c r="F72" s="35">
        <f>E72*(1+'Q3) data'!E69)</f>
        <v>122107.23</v>
      </c>
      <c r="G72" s="35">
        <f>F72*(1+'Q3) data'!F69)</f>
        <v>125159.91074999998</v>
      </c>
      <c r="H72" s="35">
        <f>G72*(1+'Q3) data'!G69)</f>
        <v>131417.90628749999</v>
      </c>
      <c r="I72" s="35">
        <f>H72*(1+'Q3) data'!H69)</f>
        <v>137331.7120704375</v>
      </c>
      <c r="J72" s="35">
        <f>I72*(1+'Q3) data'!I69)</f>
        <v>139391.68775149406</v>
      </c>
      <c r="K72" s="35">
        <f>J72*(1+'Q3) data'!J69)</f>
        <v>143573.43838403889</v>
      </c>
      <c r="L72" s="35">
        <f>K72*(1+'Q3) data'!K69)</f>
        <v>155059.31345476201</v>
      </c>
      <c r="M72" s="30"/>
    </row>
    <row r="73" spans="1:13" ht="14.5">
      <c r="A73" s="30">
        <v>64</v>
      </c>
      <c r="B73" s="34">
        <f t="shared" si="0"/>
        <v>100000</v>
      </c>
      <c r="C73" s="35">
        <f>B73*(1+'Q3) data'!B70)</f>
        <v>106500</v>
      </c>
      <c r="D73" s="35">
        <f>C73*(1+'Q3) data'!C70)</f>
        <v>113422.5</v>
      </c>
      <c r="E73" s="35">
        <f>D73*(1+'Q3) data'!D70)</f>
        <v>115123.83749999999</v>
      </c>
      <c r="F73" s="35">
        <f>E73*(1+'Q3) data'!E70)</f>
        <v>118577.552625</v>
      </c>
      <c r="G73" s="35">
        <f>F73*(1+'Q3) data'!F70)</f>
        <v>122134.87920375</v>
      </c>
      <c r="H73" s="35">
        <f>G73*(1+'Q3) data'!G70)</f>
        <v>132516.34393606873</v>
      </c>
      <c r="I73" s="35">
        <f>H73*(1+'Q3) data'!H70)</f>
        <v>140467.32457223287</v>
      </c>
      <c r="J73" s="35">
        <f>I73*(1+'Q3) data'!I70)</f>
        <v>148193.02742370567</v>
      </c>
      <c r="K73" s="35">
        <f>J73*(1+'Q3) data'!J70)</f>
        <v>154120.7485206539</v>
      </c>
      <c r="L73" s="35">
        <f>K73*(1+'Q3) data'!K70)</f>
        <v>157203.16349106698</v>
      </c>
      <c r="M73" s="30"/>
    </row>
    <row r="74" spans="1:13" ht="14.5">
      <c r="A74" s="30">
        <v>65</v>
      </c>
      <c r="B74" s="34">
        <f t="shared" si="0"/>
        <v>100000</v>
      </c>
      <c r="C74" s="35">
        <f>B74*(1+'Q3) data'!B71)</f>
        <v>105500</v>
      </c>
      <c r="D74" s="35">
        <f>C74*(1+'Q3) data'!C71)</f>
        <v>112357.5</v>
      </c>
      <c r="E74" s="35">
        <f>D74*(1+'Q3) data'!D71)</f>
        <v>119660.73749999999</v>
      </c>
      <c r="F74" s="35">
        <f>E74*(1+'Q3) data'!E71)</f>
        <v>131028.50756249999</v>
      </c>
      <c r="G74" s="35">
        <f>F74*(1+'Q3) data'!F71)</f>
        <v>133649.07771374998</v>
      </c>
      <c r="H74" s="35">
        <f>G74*(1+'Q3) data'!G71)</f>
        <v>140331.5315994375</v>
      </c>
      <c r="I74" s="35">
        <f>H74*(1+'Q3) data'!H71)</f>
        <v>149453.08115340094</v>
      </c>
      <c r="J74" s="35">
        <f>I74*(1+'Q3) data'!I71)</f>
        <v>153936.67358800297</v>
      </c>
      <c r="K74" s="35">
        <f>J74*(1+'Q3) data'!J71)</f>
        <v>159324.45716358308</v>
      </c>
      <c r="L74" s="35">
        <f>K74*(1+'Q3) data'!K71)</f>
        <v>165697.43545012642</v>
      </c>
      <c r="M74" s="30"/>
    </row>
    <row r="75" spans="1:13" ht="14.5">
      <c r="A75" s="30">
        <v>66</v>
      </c>
      <c r="B75" s="34">
        <f t="shared" ref="B75:B109" si="1">$B$3</f>
        <v>100000</v>
      </c>
      <c r="C75" s="35">
        <f>B75*(1+'Q3) data'!B72)</f>
        <v>108500</v>
      </c>
      <c r="D75" s="35">
        <f>C75*(1+'Q3) data'!C72)</f>
        <v>111755</v>
      </c>
      <c r="E75" s="35">
        <f>D75*(1+'Q3) data'!D72)</f>
        <v>119019.075</v>
      </c>
      <c r="F75" s="35">
        <f>E75*(1+'Q3) data'!E72)</f>
        <v>126755.314875</v>
      </c>
      <c r="G75" s="35">
        <f>F75*(1+'Q3) data'!F72)</f>
        <v>126121.53830062499</v>
      </c>
      <c r="H75" s="35">
        <f>G75*(1+'Q3) data'!G72)</f>
        <v>131166.39983265</v>
      </c>
      <c r="I75" s="35">
        <f>H75*(1+'Q3) data'!H72)</f>
        <v>138380.55182344574</v>
      </c>
      <c r="J75" s="35">
        <f>I75*(1+'Q3) data'!I72)</f>
        <v>149450.9959693214</v>
      </c>
      <c r="K75" s="35">
        <f>J75*(1+'Q3) data'!J72)</f>
        <v>156923.54576778749</v>
      </c>
      <c r="L75" s="35">
        <f>K75*(1+'Q3) data'!K72)</f>
        <v>167908.19397153263</v>
      </c>
      <c r="M75" s="30"/>
    </row>
    <row r="76" spans="1:13" ht="14.5">
      <c r="A76" s="30">
        <v>67</v>
      </c>
      <c r="B76" s="34">
        <f t="shared" si="1"/>
        <v>100000</v>
      </c>
      <c r="C76" s="35">
        <f>B76*(1+'Q3) data'!B73)</f>
        <v>106500</v>
      </c>
      <c r="D76" s="35">
        <f>C76*(1+'Q3) data'!C73)</f>
        <v>111825</v>
      </c>
      <c r="E76" s="35">
        <f>D76*(1+'Q3) data'!D73)</f>
        <v>121330.125</v>
      </c>
      <c r="F76" s="35">
        <f>E76*(1+'Q3) data'!E73)</f>
        <v>125576.67937499999</v>
      </c>
      <c r="G76" s="35">
        <f>F76*(1+'Q3) data'!F73)</f>
        <v>130599.74655</v>
      </c>
      <c r="H76" s="35">
        <f>G76*(1+'Q3) data'!G73)</f>
        <v>136476.73514474998</v>
      </c>
      <c r="I76" s="35">
        <f>H76*(1+'Q3) data'!H73)</f>
        <v>140571.03719909248</v>
      </c>
      <c r="J76" s="35">
        <f>I76*(1+'Q3) data'!I73)</f>
        <v>141976.7475710834</v>
      </c>
      <c r="K76" s="35">
        <f>J76*(1+'Q3) data'!J73)</f>
        <v>142686.63130893881</v>
      </c>
      <c r="L76" s="35">
        <f>K76*(1+'Q3) data'!K73)</f>
        <v>146967.23024820699</v>
      </c>
      <c r="M76" s="30"/>
    </row>
    <row r="77" spans="1:13" ht="14.5">
      <c r="A77" s="30">
        <v>68</v>
      </c>
      <c r="B77" s="34">
        <f t="shared" si="1"/>
        <v>100000</v>
      </c>
      <c r="C77" s="35">
        <f>B77*(1+'Q3) data'!B74)</f>
        <v>108500</v>
      </c>
      <c r="D77" s="35">
        <f>C77*(1+'Q3) data'!C74)</f>
        <v>111755</v>
      </c>
      <c r="E77" s="35">
        <f>D77*(1+'Q3) data'!D74)</f>
        <v>116783.97499999999</v>
      </c>
      <c r="F77" s="35">
        <f>E77*(1+'Q3) data'!E74)</f>
        <v>123791.0135</v>
      </c>
      <c r="G77" s="35">
        <f>F77*(1+'Q3) data'!F74)</f>
        <v>128742.65404000001</v>
      </c>
      <c r="H77" s="35">
        <f>G77*(1+'Q3) data'!G74)</f>
        <v>134536.07347179999</v>
      </c>
      <c r="I77" s="35">
        <f>H77*(1+'Q3) data'!H74)</f>
        <v>144626.27898218497</v>
      </c>
      <c r="J77" s="35">
        <f>I77*(1+'Q3) data'!I74)</f>
        <v>153303.85572111607</v>
      </c>
      <c r="K77" s="35">
        <f>J77*(1+'Q3) data'!J74)</f>
        <v>160202.52922856627</v>
      </c>
      <c r="L77" s="35">
        <f>K77*(1+'Q3) data'!K74)</f>
        <v>166610.63039770894</v>
      </c>
      <c r="M77" s="30"/>
    </row>
    <row r="78" spans="1:13" ht="14.5">
      <c r="A78" s="30">
        <v>69</v>
      </c>
      <c r="B78" s="34">
        <f t="shared" si="1"/>
        <v>100000</v>
      </c>
      <c r="C78" s="35">
        <f>B78*(1+'Q3) data'!B75)</f>
        <v>102000</v>
      </c>
      <c r="D78" s="35">
        <f>C78*(1+'Q3) data'!C75)</f>
        <v>106080</v>
      </c>
      <c r="E78" s="35">
        <f>D78*(1+'Q3) data'!D75)</f>
        <v>106610.4</v>
      </c>
      <c r="F78" s="35">
        <f>E78*(1+'Q3) data'!E75)</f>
        <v>111407.86799999999</v>
      </c>
      <c r="G78" s="35">
        <f>F78*(1+'Q3) data'!F75)</f>
        <v>114193.06469999997</v>
      </c>
      <c r="H78" s="35">
        <f>G78*(1+'Q3) data'!G75)</f>
        <v>124470.44052299998</v>
      </c>
      <c r="I78" s="35">
        <f>H78*(1+'Q3) data'!H75)</f>
        <v>132561.01915699497</v>
      </c>
      <c r="J78" s="35">
        <f>I78*(1+'Q3) data'!I75)</f>
        <v>140514.68030641467</v>
      </c>
      <c r="K78" s="35">
        <f>J78*(1+'Q3) data'!J75)</f>
        <v>148945.56112479954</v>
      </c>
      <c r="L78" s="35">
        <f>K78*(1+'Q3) data'!K75)</f>
        <v>160861.2060147835</v>
      </c>
      <c r="M78" s="30"/>
    </row>
    <row r="79" spans="1:13" ht="14.5">
      <c r="A79" s="30">
        <v>70</v>
      </c>
      <c r="B79" s="34">
        <f t="shared" si="1"/>
        <v>100000</v>
      </c>
      <c r="C79" s="35">
        <f>B79*(1+'Q3) data'!B76)</f>
        <v>105500</v>
      </c>
      <c r="D79" s="35">
        <f>C79*(1+'Q3) data'!C76)</f>
        <v>113940.00000000001</v>
      </c>
      <c r="E79" s="35">
        <f>D79*(1+'Q3) data'!D76)</f>
        <v>113370.30000000002</v>
      </c>
      <c r="F79" s="35">
        <f>E79*(1+'Q3) data'!E76)</f>
        <v>115637.70600000002</v>
      </c>
      <c r="G79" s="35">
        <f>F79*(1+'Q3) data'!F76)</f>
        <v>121419.59130000003</v>
      </c>
      <c r="H79" s="35">
        <f>G79*(1+'Q3) data'!G76)</f>
        <v>125669.27699550003</v>
      </c>
      <c r="I79" s="35">
        <f>H79*(1+'Q3) data'!H76)</f>
        <v>131952.74084527502</v>
      </c>
      <c r="J79" s="35">
        <f>I79*(1+'Q3) data'!I76)</f>
        <v>143168.72381712339</v>
      </c>
      <c r="K79" s="35">
        <f>J79*(1+'Q3) data'!J76)</f>
        <v>149611.31638889393</v>
      </c>
      <c r="L79" s="35">
        <f>K79*(1+'Q3) data'!K76)</f>
        <v>152603.5427166718</v>
      </c>
      <c r="M79" s="30"/>
    </row>
    <row r="80" spans="1:13" ht="14.5">
      <c r="A80" s="30">
        <v>71</v>
      </c>
      <c r="B80" s="34">
        <f t="shared" si="1"/>
        <v>100000</v>
      </c>
      <c r="C80" s="35">
        <f>B80*(1+'Q3) data'!B77)</f>
        <v>103499.99999999999</v>
      </c>
      <c r="D80" s="35">
        <f>C80*(1+'Q3) data'!C77)</f>
        <v>108674.99999999999</v>
      </c>
      <c r="E80" s="35">
        <f>D80*(1+'Q3) data'!D77)</f>
        <v>114652.12499999997</v>
      </c>
      <c r="F80" s="35">
        <f>E80*(1+'Q3) data'!E77)</f>
        <v>120957.99187499996</v>
      </c>
      <c r="G80" s="35">
        <f>F80*(1+'Q3) data'!F77)</f>
        <v>124586.73163124996</v>
      </c>
      <c r="H80" s="35">
        <f>G80*(1+'Q3) data'!G77)</f>
        <v>128947.2672383437</v>
      </c>
      <c r="I80" s="35">
        <f>H80*(1+'Q3) data'!H77)</f>
        <v>140552.52128979465</v>
      </c>
      <c r="J80" s="35">
        <f>I80*(1+'Q3) data'!I77)</f>
        <v>152499.48559942719</v>
      </c>
      <c r="K80" s="35">
        <f>J80*(1+'Q3) data'!J77)</f>
        <v>159361.9624514014</v>
      </c>
      <c r="L80" s="35">
        <f>K80*(1+'Q3) data'!K77)</f>
        <v>161752.39188817239</v>
      </c>
      <c r="M80" s="30"/>
    </row>
    <row r="81" spans="1:13" ht="14.5">
      <c r="A81" s="30">
        <v>72</v>
      </c>
      <c r="B81" s="34">
        <f t="shared" si="1"/>
        <v>100000</v>
      </c>
      <c r="C81" s="35">
        <f>B81*(1+'Q3) data'!B78)</f>
        <v>103499.99999999999</v>
      </c>
      <c r="D81" s="35">
        <f>C81*(1+'Q3) data'!C78)</f>
        <v>105569.99999999999</v>
      </c>
      <c r="E81" s="35">
        <f>D81*(1+'Q3) data'!D78)</f>
        <v>109792.79999999999</v>
      </c>
      <c r="F81" s="35">
        <f>E81*(1+'Q3) data'!E78)</f>
        <v>118576.224</v>
      </c>
      <c r="G81" s="35">
        <f>F81*(1+'Q3) data'!F78)</f>
        <v>125690.79744000001</v>
      </c>
      <c r="H81" s="35">
        <f>G81*(1+'Q3) data'!G78)</f>
        <v>134489.15326080003</v>
      </c>
      <c r="I81" s="35">
        <f>H81*(1+'Q3) data'!H78)</f>
        <v>143903.39398905603</v>
      </c>
      <c r="J81" s="35">
        <f>I81*(1+'Q3) data'!I78)</f>
        <v>148940.01277867297</v>
      </c>
      <c r="K81" s="35">
        <f>J81*(1+'Q3) data'!J78)</f>
        <v>156387.01341760662</v>
      </c>
      <c r="L81" s="35">
        <f>K81*(1+'Q3) data'!K78)</f>
        <v>171243.77969227923</v>
      </c>
      <c r="M81" s="30"/>
    </row>
    <row r="82" spans="1:13" ht="14.5">
      <c r="A82" s="30">
        <v>73</v>
      </c>
      <c r="B82" s="34">
        <f t="shared" si="1"/>
        <v>100000</v>
      </c>
      <c r="C82" s="35">
        <f>B82*(1+'Q3) data'!B79)</f>
        <v>104000</v>
      </c>
      <c r="D82" s="35">
        <f>C82*(1+'Q3) data'!C79)</f>
        <v>108160</v>
      </c>
      <c r="E82" s="35">
        <f>D82*(1+'Q3) data'!D79)</f>
        <v>113568</v>
      </c>
      <c r="F82" s="35">
        <f>E82*(1+'Q3) data'!E79)</f>
        <v>120382.08</v>
      </c>
      <c r="G82" s="35">
        <f>F82*(1+'Q3) data'!F79)</f>
        <v>123391.632</v>
      </c>
      <c r="H82" s="35">
        <f>G82*(1+'Q3) data'!G79)</f>
        <v>129561.2136</v>
      </c>
      <c r="I82" s="35">
        <f>H82*(1+'Q3) data'!H79)</f>
        <v>134095.856076</v>
      </c>
      <c r="J82" s="35">
        <f>I82*(1+'Q3) data'!I79)</f>
        <v>137448.25247789998</v>
      </c>
      <c r="K82" s="35">
        <f>J82*(1+'Q3) data'!J79)</f>
        <v>141571.70005223699</v>
      </c>
      <c r="L82" s="35">
        <f>K82*(1+'Q3) data'!K79)</f>
        <v>147942.42655458764</v>
      </c>
      <c r="M82" s="30"/>
    </row>
    <row r="83" spans="1:13" ht="14.5">
      <c r="A83" s="30">
        <v>74</v>
      </c>
      <c r="B83" s="34">
        <f t="shared" si="1"/>
        <v>100000</v>
      </c>
      <c r="C83" s="35">
        <f>B83*(1+'Q3) data'!B80)</f>
        <v>106500</v>
      </c>
      <c r="D83" s="35">
        <f>C83*(1+'Q3) data'!C80)</f>
        <v>112357.5</v>
      </c>
      <c r="E83" s="35">
        <f>D83*(1+'Q3) data'!D80)</f>
        <v>116290.0125</v>
      </c>
      <c r="F83" s="35">
        <f>E83*(1+'Q3) data'!E80)</f>
        <v>120941.613</v>
      </c>
      <c r="G83" s="35">
        <f>F83*(1+'Q3) data'!F80)</f>
        <v>125779.27752</v>
      </c>
      <c r="H83" s="35">
        <f>G83*(1+'Q3) data'!G80)</f>
        <v>128294.86307040001</v>
      </c>
      <c r="I83" s="35">
        <f>H83*(1+'Q3) data'!H80)</f>
        <v>132785.18327786401</v>
      </c>
      <c r="J83" s="35">
        <f>I83*(1+'Q3) data'!I80)</f>
        <v>140088.36835814652</v>
      </c>
      <c r="K83" s="35">
        <f>J83*(1+'Q3) data'!J80)</f>
        <v>149194.11230142604</v>
      </c>
      <c r="L83" s="35">
        <f>K83*(1+'Q3) data'!K80)</f>
        <v>163367.55297006152</v>
      </c>
      <c r="M83" s="30"/>
    </row>
    <row r="84" spans="1:13" ht="14.5">
      <c r="A84" s="30">
        <v>75</v>
      </c>
      <c r="B84" s="34">
        <f t="shared" si="1"/>
        <v>100000</v>
      </c>
      <c r="C84" s="35">
        <f>B84*(1+'Q3) data'!B81)</f>
        <v>105500</v>
      </c>
      <c r="D84" s="35">
        <f>C84*(1+'Q3) data'!C81)</f>
        <v>111830</v>
      </c>
      <c r="E84" s="35">
        <f>D84*(1+'Q3) data'!D81)</f>
        <v>116862.34999999999</v>
      </c>
      <c r="F84" s="35">
        <f>E84*(1+'Q3) data'!E81)</f>
        <v>118615.28524999999</v>
      </c>
      <c r="G84" s="35">
        <f>F84*(1+'Q3) data'!F81)</f>
        <v>122766.82023374998</v>
      </c>
      <c r="H84" s="35">
        <f>G84*(1+'Q3) data'!G81)</f>
        <v>123994.48843608749</v>
      </c>
      <c r="I84" s="35">
        <f>H84*(1+'Q3) data'!H81)</f>
        <v>131434.15774225275</v>
      </c>
      <c r="J84" s="35">
        <f>I84*(1+'Q3) data'!I81)</f>
        <v>138005.86562936541</v>
      </c>
      <c r="K84" s="35">
        <f>J84*(1+'Q3) data'!J81)</f>
        <v>142146.04159824637</v>
      </c>
      <c r="L84" s="35">
        <f>K84*(1+'Q3) data'!K81)</f>
        <v>147831.88326217624</v>
      </c>
      <c r="M84" s="30"/>
    </row>
    <row r="85" spans="1:13" ht="14.5">
      <c r="A85" s="30">
        <v>76</v>
      </c>
      <c r="B85" s="34">
        <f t="shared" si="1"/>
        <v>100000</v>
      </c>
      <c r="C85" s="35">
        <f>B85*(1+'Q3) data'!B82)</f>
        <v>105500</v>
      </c>
      <c r="D85" s="35">
        <f>C85*(1+'Q3) data'!C82)</f>
        <v>108665</v>
      </c>
      <c r="E85" s="35">
        <f>D85*(1+'Q3) data'!D82)</f>
        <v>115184.90000000001</v>
      </c>
      <c r="F85" s="35">
        <f>E85*(1+'Q3) data'!E82)</f>
        <v>122671.9185</v>
      </c>
      <c r="G85" s="35">
        <f>F85*(1+'Q3) data'!F82)</f>
        <v>124511.99727749999</v>
      </c>
      <c r="H85" s="35">
        <f>G85*(1+'Q3) data'!G82)</f>
        <v>128247.357195825</v>
      </c>
      <c r="I85" s="35">
        <f>H85*(1+'Q3) data'!H82)</f>
        <v>135300.96184159536</v>
      </c>
      <c r="J85" s="35">
        <f>I85*(1+'Q3) data'!I82)</f>
        <v>140036.4955060512</v>
      </c>
      <c r="K85" s="35">
        <f>J85*(1+'Q3) data'!J82)</f>
        <v>140736.67798358144</v>
      </c>
      <c r="L85" s="35">
        <f>K85*(1+'Q3) data'!K82)</f>
        <v>145662.46171300678</v>
      </c>
      <c r="M85" s="30"/>
    </row>
    <row r="86" spans="1:13" ht="14.5">
      <c r="A86" s="30">
        <v>77</v>
      </c>
      <c r="B86" s="34">
        <f t="shared" si="1"/>
        <v>100000</v>
      </c>
      <c r="C86" s="35">
        <f>B86*(1+'Q3) data'!B83)</f>
        <v>101499.99999999999</v>
      </c>
      <c r="D86" s="35">
        <f>C86*(1+'Q3) data'!C83)</f>
        <v>103529.99999999999</v>
      </c>
      <c r="E86" s="35">
        <f>D86*(1+'Q3) data'!D83)</f>
        <v>109224.14999999998</v>
      </c>
      <c r="F86" s="35">
        <f>E86*(1+'Q3) data'!E83)</f>
        <v>115777.59899999999</v>
      </c>
      <c r="G86" s="35">
        <f>F86*(1+'Q3) data'!F83)</f>
        <v>118672.03897499997</v>
      </c>
      <c r="H86" s="35">
        <f>G86*(1+'Q3) data'!G83)</f>
        <v>122825.56033912496</v>
      </c>
      <c r="I86" s="35">
        <f>H86*(1+'Q3) data'!H83)</f>
        <v>125896.19934760308</v>
      </c>
      <c r="J86" s="35">
        <f>I86*(1+'Q3) data'!I83)</f>
        <v>130932.0473215072</v>
      </c>
      <c r="K86" s="35">
        <f>J86*(1+'Q3) data'!J83)</f>
        <v>134205.34850454488</v>
      </c>
      <c r="L86" s="35">
        <f>K86*(1+'Q3) data'!K83)</f>
        <v>138902.53570220392</v>
      </c>
      <c r="M86" s="30"/>
    </row>
    <row r="87" spans="1:13" ht="14.5">
      <c r="A87" s="30">
        <v>78</v>
      </c>
      <c r="B87" s="34">
        <f t="shared" si="1"/>
        <v>100000</v>
      </c>
      <c r="C87" s="35">
        <f>B87*(1+'Q3) data'!B84)</f>
        <v>108500</v>
      </c>
      <c r="D87" s="35">
        <f>C87*(1+'Q3) data'!C84)</f>
        <v>111212.49999999999</v>
      </c>
      <c r="E87" s="35">
        <f>D87*(1+'Q3) data'!D84)</f>
        <v>114548.87499999999</v>
      </c>
      <c r="F87" s="35">
        <f>E87*(1+'Q3) data'!E84)</f>
        <v>121421.8075</v>
      </c>
      <c r="G87" s="35">
        <f>F87*(1+'Q3) data'!F84)</f>
        <v>125064.461725</v>
      </c>
      <c r="H87" s="35">
        <f>G87*(1+'Q3) data'!G84)</f>
        <v>128816.39557675</v>
      </c>
      <c r="I87" s="35">
        <f>H87*(1+'Q3) data'!H84)</f>
        <v>135901.29733347124</v>
      </c>
      <c r="J87" s="35">
        <f>I87*(1+'Q3) data'!I84)</f>
        <v>140657.84274014272</v>
      </c>
      <c r="K87" s="35">
        <f>J87*(1+'Q3) data'!J84)</f>
        <v>148394.02409085055</v>
      </c>
      <c r="L87" s="35">
        <f>K87*(1+'Q3) data'!K84)</f>
        <v>157297.66553630159</v>
      </c>
      <c r="M87" s="30"/>
    </row>
    <row r="88" spans="1:13" ht="14.5">
      <c r="A88" s="30">
        <v>79</v>
      </c>
      <c r="B88" s="34">
        <f t="shared" si="1"/>
        <v>100000</v>
      </c>
      <c r="C88" s="35">
        <f>B88*(1+'Q3) data'!B85)</f>
        <v>100000</v>
      </c>
      <c r="D88" s="35">
        <f>C88*(1+'Q3) data'!C85)</f>
        <v>106500</v>
      </c>
      <c r="E88" s="35">
        <f>D88*(1+'Q3) data'!D85)</f>
        <v>111825</v>
      </c>
      <c r="F88" s="35">
        <f>E88*(1+'Q3) data'!E85)</f>
        <v>122448.375</v>
      </c>
      <c r="G88" s="35">
        <f>F88*(1+'Q3) data'!F85)</f>
        <v>127346.31</v>
      </c>
      <c r="H88" s="35">
        <f>G88*(1+'Q3) data'!G85)</f>
        <v>131166.69930000001</v>
      </c>
      <c r="I88" s="35">
        <f>H88*(1+'Q3) data'!H85)</f>
        <v>140348.36825100001</v>
      </c>
      <c r="J88" s="35">
        <f>I88*(1+'Q3) data'!I85)</f>
        <v>140348.36825100001</v>
      </c>
      <c r="K88" s="35">
        <f>J88*(1+'Q3) data'!J85)</f>
        <v>145962.30298104</v>
      </c>
      <c r="L88" s="35">
        <f>K88*(1+'Q3) data'!K85)</f>
        <v>151070.98358537638</v>
      </c>
      <c r="M88" s="30"/>
    </row>
    <row r="89" spans="1:13" ht="14.5">
      <c r="A89" s="30">
        <v>80</v>
      </c>
      <c r="B89" s="34">
        <f t="shared" si="1"/>
        <v>100000</v>
      </c>
      <c r="C89" s="35">
        <f>B89*(1+'Q3) data'!B86)</f>
        <v>103000</v>
      </c>
      <c r="D89" s="35">
        <f>C89*(1+'Q3) data'!C86)</f>
        <v>108665</v>
      </c>
      <c r="E89" s="35">
        <f>D89*(1+'Q3) data'!D86)</f>
        <v>110838.3</v>
      </c>
      <c r="F89" s="35">
        <f>E89*(1+'Q3) data'!E86)</f>
        <v>115271.83200000001</v>
      </c>
      <c r="G89" s="35">
        <f>F89*(1+'Q3) data'!F86)</f>
        <v>121035.42360000001</v>
      </c>
      <c r="H89" s="35">
        <f>G89*(1+'Q3) data'!G86)</f>
        <v>130718.25748800002</v>
      </c>
      <c r="I89" s="35">
        <f>H89*(1+'Q3) data'!H86)</f>
        <v>136600.57907496</v>
      </c>
      <c r="J89" s="35">
        <f>I89*(1+'Q3) data'!I86)</f>
        <v>142064.6022379584</v>
      </c>
      <c r="K89" s="35">
        <f>J89*(1+'Q3) data'!J86)</f>
        <v>147036.86331628694</v>
      </c>
      <c r="L89" s="35">
        <f>K89*(1+'Q3) data'!K86)</f>
        <v>153653.52216551983</v>
      </c>
      <c r="M89" s="30"/>
    </row>
    <row r="90" spans="1:13" ht="14.5">
      <c r="A90" s="30">
        <v>81</v>
      </c>
      <c r="B90" s="34">
        <f t="shared" si="1"/>
        <v>100000</v>
      </c>
      <c r="C90" s="35">
        <f>B90*(1+'Q3) data'!B87)</f>
        <v>105500</v>
      </c>
      <c r="D90" s="35">
        <f>C90*(1+'Q3) data'!C87)</f>
        <v>110247.49999999999</v>
      </c>
      <c r="E90" s="35">
        <f>D90*(1+'Q3) data'!D87)</f>
        <v>111901.21249999998</v>
      </c>
      <c r="F90" s="35">
        <f>E90*(1+'Q3) data'!E87)</f>
        <v>115817.75493749997</v>
      </c>
      <c r="G90" s="35">
        <f>F90*(1+'Q3) data'!F87)</f>
        <v>115238.66616281247</v>
      </c>
      <c r="H90" s="35">
        <f>G90*(1+'Q3) data'!G87)</f>
        <v>123305.37279420935</v>
      </c>
      <c r="I90" s="35">
        <f>H90*(1+'Q3) data'!H87)</f>
        <v>131936.748889804</v>
      </c>
      <c r="J90" s="35">
        <f>I90*(1+'Q3) data'!I87)</f>
        <v>136554.53510094713</v>
      </c>
      <c r="K90" s="35">
        <f>J90*(1+'Q3) data'!J87)</f>
        <v>148844.44326003239</v>
      </c>
      <c r="L90" s="35">
        <f>K90*(1+'Q3) data'!K87)</f>
        <v>157775.10985563433</v>
      </c>
      <c r="M90" s="30"/>
    </row>
    <row r="91" spans="1:13" ht="14.5">
      <c r="A91" s="30">
        <v>82</v>
      </c>
      <c r="B91" s="34">
        <f t="shared" si="1"/>
        <v>100000</v>
      </c>
      <c r="C91" s="35">
        <f>B91*(1+'Q3) data'!B88)</f>
        <v>106000</v>
      </c>
      <c r="D91" s="35">
        <f>C91*(1+'Q3) data'!C88)</f>
        <v>108649.99999999999</v>
      </c>
      <c r="E91" s="35">
        <f>D91*(1+'Q3) data'!D88)</f>
        <v>114625.74999999997</v>
      </c>
      <c r="F91" s="35">
        <f>E91*(1+'Q3) data'!E88)</f>
        <v>115198.87874999996</v>
      </c>
      <c r="G91" s="35">
        <f>F91*(1+'Q3) data'!F88)</f>
        <v>120958.82268749997</v>
      </c>
      <c r="H91" s="35">
        <f>G91*(1+'Q3) data'!G88)</f>
        <v>123982.79325468745</v>
      </c>
      <c r="I91" s="35">
        <f>H91*(1+'Q3) data'!H88)</f>
        <v>131421.7608499687</v>
      </c>
      <c r="J91" s="35">
        <f>I91*(1+'Q3) data'!I88)</f>
        <v>135364.41367546777</v>
      </c>
      <c r="K91" s="35">
        <f>J91*(1+'Q3) data'!J88)</f>
        <v>138071.70194897713</v>
      </c>
      <c r="L91" s="35">
        <f>K91*(1+'Q3) data'!K88)</f>
        <v>144284.92853668111</v>
      </c>
      <c r="M91" s="30"/>
    </row>
    <row r="92" spans="1:13" ht="14.5">
      <c r="A92" s="30">
        <v>83</v>
      </c>
      <c r="B92" s="34">
        <f t="shared" si="1"/>
        <v>100000</v>
      </c>
      <c r="C92" s="35">
        <f>B92*(1+'Q3) data'!B89)</f>
        <v>105500</v>
      </c>
      <c r="D92" s="35">
        <f>C92*(1+'Q3) data'!C89)</f>
        <v>113412.5</v>
      </c>
      <c r="E92" s="35">
        <f>D92*(1+'Q3) data'!D89)</f>
        <v>116814.875</v>
      </c>
      <c r="F92" s="35">
        <f>E92*(1+'Q3) data'!E89)</f>
        <v>123239.69312499999</v>
      </c>
      <c r="G92" s="35">
        <f>F92*(1+'Q3) data'!F89)</f>
        <v>125704.48698749999</v>
      </c>
      <c r="H92" s="35">
        <f>G92*(1+'Q3) data'!G89)</f>
        <v>128847.09916218747</v>
      </c>
      <c r="I92" s="35">
        <f>H92*(1+'Q3) data'!H89)</f>
        <v>134000.98312867497</v>
      </c>
      <c r="J92" s="35">
        <f>I92*(1+'Q3) data'!I89)</f>
        <v>139361.02245382196</v>
      </c>
      <c r="K92" s="35">
        <f>J92*(1+'Q3) data'!J89)</f>
        <v>142148.2429028984</v>
      </c>
      <c r="L92" s="35">
        <f>K92*(1+'Q3) data'!K89)</f>
        <v>148544.91383352882</v>
      </c>
      <c r="M92" s="30"/>
    </row>
    <row r="93" spans="1:13" ht="14.5">
      <c r="A93" s="30">
        <v>84</v>
      </c>
      <c r="B93" s="34">
        <f t="shared" si="1"/>
        <v>100000</v>
      </c>
      <c r="C93" s="35">
        <f>B93*(1+'Q3) data'!B90)</f>
        <v>105000</v>
      </c>
      <c r="D93" s="35">
        <f>C93*(1+'Q3) data'!C90)</f>
        <v>110775</v>
      </c>
      <c r="E93" s="35">
        <f>D93*(1+'Q3) data'!D90)</f>
        <v>117975.375</v>
      </c>
      <c r="F93" s="35">
        <f>E93*(1+'Q3) data'!E90)</f>
        <v>124464.02062499999</v>
      </c>
      <c r="G93" s="35">
        <f>F93*(1+'Q3) data'!F90)</f>
        <v>131931.86186249999</v>
      </c>
      <c r="H93" s="35">
        <f>G93*(1+'Q3) data'!G90)</f>
        <v>133251.18048112499</v>
      </c>
      <c r="I93" s="35">
        <f>H93*(1+'Q3) data'!H90)</f>
        <v>138581.22770036999</v>
      </c>
      <c r="J93" s="35">
        <f>I93*(1+'Q3) data'!I90)</f>
        <v>144124.47680838479</v>
      </c>
      <c r="K93" s="35">
        <f>J93*(1+'Q3) data'!J90)</f>
        <v>154213.19018497173</v>
      </c>
      <c r="L93" s="35">
        <f>K93*(1+'Q3) data'!K90)</f>
        <v>158068.51993959601</v>
      </c>
      <c r="M93" s="30"/>
    </row>
    <row r="94" spans="1:13" ht="14.5">
      <c r="A94" s="30">
        <v>85</v>
      </c>
      <c r="B94" s="34">
        <f t="shared" si="1"/>
        <v>100000</v>
      </c>
      <c r="C94" s="35">
        <f>B94*(1+'Q3) data'!B91)</f>
        <v>107000</v>
      </c>
      <c r="D94" s="35">
        <f>C94*(1+'Q3) data'!C91)</f>
        <v>114490</v>
      </c>
      <c r="E94" s="35">
        <f>D94*(1+'Q3) data'!D91)</f>
        <v>119642.04999999999</v>
      </c>
      <c r="F94" s="35">
        <f>E94*(1+'Q3) data'!E91)</f>
        <v>126222.36274999999</v>
      </c>
      <c r="G94" s="35">
        <f>F94*(1+'Q3) data'!F91)</f>
        <v>129377.92181874998</v>
      </c>
      <c r="H94" s="35">
        <f>G94*(1+'Q3) data'!G91)</f>
        <v>133906.14908240622</v>
      </c>
      <c r="I94" s="35">
        <f>H94*(1+'Q3) data'!H91)</f>
        <v>135914.74131864231</v>
      </c>
      <c r="J94" s="35">
        <f>I94*(1+'Q3) data'!I91)</f>
        <v>147467.49433072688</v>
      </c>
      <c r="K94" s="35">
        <f>J94*(1+'Q3) data'!J91)</f>
        <v>151154.18168899504</v>
      </c>
      <c r="L94" s="35">
        <f>K94*(1+'Q3) data'!K91)</f>
        <v>158711.89077344481</v>
      </c>
      <c r="M94" s="30"/>
    </row>
    <row r="95" spans="1:13" ht="14.5">
      <c r="A95" s="30">
        <v>86</v>
      </c>
      <c r="B95" s="34">
        <f t="shared" si="1"/>
        <v>100000</v>
      </c>
      <c r="C95" s="35">
        <f>B95*(1+'Q3) data'!B92)</f>
        <v>104500</v>
      </c>
      <c r="D95" s="35">
        <f>C95*(1+'Q3) data'!C92)</f>
        <v>109725</v>
      </c>
      <c r="E95" s="35">
        <f>D95*(1+'Q3) data'!D92)</f>
        <v>114114</v>
      </c>
      <c r="F95" s="35">
        <f>E95*(1+'Q3) data'!E92)</f>
        <v>123813.69</v>
      </c>
      <c r="G95" s="35">
        <f>F95*(1+'Q3) data'!F92)</f>
        <v>131242.51140000002</v>
      </c>
      <c r="H95" s="35">
        <f>G95*(1+'Q3) data'!G92)</f>
        <v>135179.78674200003</v>
      </c>
      <c r="I95" s="35">
        <f>H95*(1+'Q3) data'!H92)</f>
        <v>140586.97821168002</v>
      </c>
      <c r="J95" s="35">
        <f>I95*(1+'Q3) data'!I92)</f>
        <v>146210.45734014723</v>
      </c>
      <c r="K95" s="35">
        <f>J95*(1+'Q3) data'!J92)</f>
        <v>149134.66648695018</v>
      </c>
      <c r="L95" s="35">
        <f>K95*(1+'Q3) data'!K92)</f>
        <v>160319.76647347145</v>
      </c>
      <c r="M95" s="30"/>
    </row>
    <row r="96" spans="1:13" ht="14.5">
      <c r="A96" s="30">
        <v>87</v>
      </c>
      <c r="B96" s="34">
        <f t="shared" si="1"/>
        <v>100000</v>
      </c>
      <c r="C96" s="35">
        <f>B96*(1+'Q3) data'!B93)</f>
        <v>104000</v>
      </c>
      <c r="D96" s="35">
        <f>C96*(1+'Q3) data'!C93)</f>
        <v>109200</v>
      </c>
      <c r="E96" s="35">
        <f>D96*(1+'Q3) data'!D93)</f>
        <v>112476</v>
      </c>
      <c r="F96" s="35">
        <f>E96*(1+'Q3) data'!E93)</f>
        <v>113038.37999999999</v>
      </c>
      <c r="G96" s="35">
        <f>F96*(1+'Q3) data'!F93)</f>
        <v>119255.49089999999</v>
      </c>
      <c r="H96" s="35">
        <f>G96*(1+'Q3) data'!G93)</f>
        <v>124621.98799049998</v>
      </c>
      <c r="I96" s="35">
        <f>H96*(1+'Q3) data'!H93)</f>
        <v>134591.74702973999</v>
      </c>
      <c r="J96" s="35">
        <f>I96*(1+'Q3) data'!I93)</f>
        <v>141321.334381227</v>
      </c>
      <c r="K96" s="35">
        <f>J96*(1+'Q3) data'!J93)</f>
        <v>146267.58108456995</v>
      </c>
      <c r="L96" s="35">
        <f>K96*(1+'Q3) data'!K93)</f>
        <v>153580.96013879846</v>
      </c>
      <c r="M96" s="30"/>
    </row>
    <row r="97" spans="1:13" ht="14.5">
      <c r="A97" s="30">
        <v>88</v>
      </c>
      <c r="B97" s="34">
        <f t="shared" si="1"/>
        <v>100000</v>
      </c>
      <c r="C97" s="35">
        <f>B97*(1+'Q3) data'!B94)</f>
        <v>103000</v>
      </c>
      <c r="D97" s="35">
        <f>C97*(1+'Q3) data'!C94)</f>
        <v>109180</v>
      </c>
      <c r="E97" s="35">
        <f>D97*(1+'Q3) data'!D94)</f>
        <v>111909.49999999999</v>
      </c>
      <c r="F97" s="35">
        <f>E97*(1+'Q3) data'!E94)</f>
        <v>119183.61749999998</v>
      </c>
      <c r="G97" s="35">
        <f>F97*(1+'Q3) data'!F94)</f>
        <v>125142.79837499998</v>
      </c>
      <c r="H97" s="35">
        <f>G97*(1+'Q3) data'!G94)</f>
        <v>128897.08232624999</v>
      </c>
      <c r="I97" s="35">
        <f>H97*(1+'Q3) data'!H94)</f>
        <v>135341.9364425625</v>
      </c>
      <c r="J97" s="35">
        <f>I97*(1+'Q3) data'!I94)</f>
        <v>138048.77517141376</v>
      </c>
      <c r="K97" s="35">
        <f>J97*(1+'Q3) data'!J94)</f>
        <v>144260.97005412736</v>
      </c>
      <c r="L97" s="35">
        <f>K97*(1+'Q3) data'!K94)</f>
        <v>150752.71370656308</v>
      </c>
      <c r="M97" s="30"/>
    </row>
    <row r="98" spans="1:13" ht="14.5">
      <c r="A98" s="30">
        <v>89</v>
      </c>
      <c r="B98" s="34">
        <f t="shared" si="1"/>
        <v>100000</v>
      </c>
      <c r="C98" s="35">
        <f>B98*(1+'Q3) data'!B95)</f>
        <v>101000</v>
      </c>
      <c r="D98" s="35">
        <f>C98*(1+'Q3) data'!C95)</f>
        <v>102514.99999999999</v>
      </c>
      <c r="E98" s="35">
        <f>D98*(1+'Q3) data'!D95)</f>
        <v>109178.47499999998</v>
      </c>
      <c r="F98" s="35">
        <f>E98*(1+'Q3) data'!E95)</f>
        <v>109178.47499999998</v>
      </c>
      <c r="G98" s="35">
        <f>F98*(1+'Q3) data'!F95)</f>
        <v>114091.50637499997</v>
      </c>
      <c r="H98" s="35">
        <f>G98*(1+'Q3) data'!G95)</f>
        <v>121507.45428937496</v>
      </c>
      <c r="I98" s="35">
        <f>H98*(1+'Q3) data'!H95)</f>
        <v>133050.66244686558</v>
      </c>
      <c r="J98" s="35">
        <f>I98*(1+'Q3) data'!I95)</f>
        <v>143694.71544261483</v>
      </c>
      <c r="K98" s="35">
        <f>J98*(1+'Q3) data'!J95)</f>
        <v>154471.81910081094</v>
      </c>
      <c r="L98" s="35">
        <f>K98*(1+'Q3) data'!K95)</f>
        <v>162195.41005585151</v>
      </c>
      <c r="M98" s="30"/>
    </row>
    <row r="99" spans="1:13" ht="14.5">
      <c r="A99" s="30">
        <v>90</v>
      </c>
      <c r="B99" s="34">
        <f t="shared" si="1"/>
        <v>100000</v>
      </c>
      <c r="C99" s="35">
        <f>B99*(1+'Q3) data'!B96)</f>
        <v>105000</v>
      </c>
      <c r="D99" s="35">
        <f>C99*(1+'Q3) data'!C96)</f>
        <v>111825</v>
      </c>
      <c r="E99" s="35">
        <f>D99*(1+'Q3) data'!D96)</f>
        <v>116857.12499999999</v>
      </c>
      <c r="F99" s="35">
        <f>E99*(1+'Q3) data'!E96)</f>
        <v>124452.83812499998</v>
      </c>
      <c r="G99" s="35">
        <f>F99*(1+'Q3) data'!F96)</f>
        <v>129430.95164999999</v>
      </c>
      <c r="H99" s="35">
        <f>G99*(1+'Q3) data'!G96)</f>
        <v>132666.72544124999</v>
      </c>
      <c r="I99" s="35">
        <f>H99*(1+'Q3) data'!H96)</f>
        <v>139963.39534051873</v>
      </c>
      <c r="J99" s="35">
        <f>I99*(1+'Q3) data'!I96)</f>
        <v>150460.64999105764</v>
      </c>
      <c r="K99" s="35">
        <f>J99*(1+'Q3) data'!J96)</f>
        <v>156479.07599069996</v>
      </c>
      <c r="L99" s="35">
        <f>K99*(1+'Q3) data'!K96)</f>
        <v>166650.21593009544</v>
      </c>
      <c r="M99" s="30"/>
    </row>
    <row r="100" spans="1:13" ht="14.5">
      <c r="A100" s="30">
        <v>91</v>
      </c>
      <c r="B100" s="34">
        <f t="shared" si="1"/>
        <v>100000</v>
      </c>
      <c r="C100" s="35">
        <f>B100*(1+'Q3) data'!B97)</f>
        <v>105000</v>
      </c>
      <c r="D100" s="35">
        <f>C100*(1+'Q3) data'!C97)</f>
        <v>111825</v>
      </c>
      <c r="E100" s="35">
        <f>D100*(1+'Q3) data'!D97)</f>
        <v>119093.625</v>
      </c>
      <c r="F100" s="35">
        <f>E100*(1+'Q3) data'!E97)</f>
        <v>122070.96562499998</v>
      </c>
      <c r="G100" s="35">
        <f>F100*(1+'Q3) data'!F97)</f>
        <v>128784.86873437498</v>
      </c>
      <c r="H100" s="35">
        <f>G100*(1+'Q3) data'!G97)</f>
        <v>135868.03651476558</v>
      </c>
      <c r="I100" s="35">
        <f>H100*(1+'Q3) data'!H97)</f>
        <v>143340.77852307769</v>
      </c>
      <c r="J100" s="35">
        <f>I100*(1+'Q3) data'!I97)</f>
        <v>148357.7057713854</v>
      </c>
      <c r="K100" s="35">
        <f>J100*(1+'Q3) data'!J97)</f>
        <v>155775.59105995469</v>
      </c>
      <c r="L100" s="35">
        <f>K100*(1+'Q3) data'!K97)</f>
        <v>162785.49265765265</v>
      </c>
      <c r="M100" s="30"/>
    </row>
    <row r="101" spans="1:13" ht="14.5">
      <c r="A101" s="30">
        <v>92</v>
      </c>
      <c r="B101" s="34">
        <f t="shared" si="1"/>
        <v>100000</v>
      </c>
      <c r="C101" s="35">
        <f>B101*(1+'Q3) data'!B98)</f>
        <v>104000</v>
      </c>
      <c r="D101" s="35">
        <f>C101*(1+'Q3) data'!C98)</f>
        <v>111800</v>
      </c>
      <c r="E101" s="35">
        <f>D101*(1+'Q3) data'!D98)</f>
        <v>119067</v>
      </c>
      <c r="F101" s="35">
        <f>E101*(1+'Q3) data'!E98)</f>
        <v>127401.69</v>
      </c>
      <c r="G101" s="35">
        <f>F101*(1+'Q3) data'!F98)</f>
        <v>129312.71534999998</v>
      </c>
      <c r="H101" s="35">
        <f>G101*(1+'Q3) data'!G98)</f>
        <v>133838.66038724998</v>
      </c>
      <c r="I101" s="35">
        <f>H101*(1+'Q3) data'!H98)</f>
        <v>139861.40010467623</v>
      </c>
      <c r="J101" s="35">
        <f>I101*(1+'Q3) data'!I98)</f>
        <v>145455.85610886329</v>
      </c>
      <c r="K101" s="35">
        <f>J101*(1+'Q3) data'!J98)</f>
        <v>156365.04531702804</v>
      </c>
      <c r="L101" s="35">
        <f>K101*(1+'Q3) data'!K98)</f>
        <v>167310.59848922002</v>
      </c>
      <c r="M101" s="30"/>
    </row>
    <row r="102" spans="1:13" ht="14.5">
      <c r="A102" s="30">
        <v>93</v>
      </c>
      <c r="B102" s="34">
        <f t="shared" si="1"/>
        <v>100000</v>
      </c>
      <c r="C102" s="35">
        <f>B102*(1+'Q3) data'!B99)</f>
        <v>101499.99999999999</v>
      </c>
      <c r="D102" s="35">
        <f>C102*(1+'Q3) data'!C99)</f>
        <v>107589.99999999999</v>
      </c>
      <c r="E102" s="35">
        <f>D102*(1+'Q3) data'!D99)</f>
        <v>111893.59999999999</v>
      </c>
      <c r="F102" s="35">
        <f>E102*(1+'Q3) data'!E99)</f>
        <v>116369.344</v>
      </c>
      <c r="G102" s="35">
        <f>F102*(1+'Q3) data'!F99)</f>
        <v>122769.65791999998</v>
      </c>
      <c r="H102" s="35">
        <f>G102*(1+'Q3) data'!G99)</f>
        <v>127680.44423679999</v>
      </c>
      <c r="I102" s="35">
        <f>H102*(1+'Q3) data'!H99)</f>
        <v>133426.06422745597</v>
      </c>
      <c r="J102" s="35">
        <f>I102*(1+'Q3) data'!I99)</f>
        <v>139430.23711769146</v>
      </c>
      <c r="K102" s="35">
        <f>J102*(1+'Q3) data'!J99)</f>
        <v>145704.59778798756</v>
      </c>
      <c r="L102" s="35">
        <f>K102*(1+'Q3) data'!K99)</f>
        <v>152989.82767738693</v>
      </c>
      <c r="M102" s="30"/>
    </row>
    <row r="103" spans="1:13" ht="14.5">
      <c r="A103" s="30">
        <v>94</v>
      </c>
      <c r="B103" s="34">
        <f t="shared" si="1"/>
        <v>100000</v>
      </c>
      <c r="C103" s="35">
        <f>B103*(1+'Q3) data'!B100)</f>
        <v>103499.99999999999</v>
      </c>
      <c r="D103" s="35">
        <f>C103*(1+'Q3) data'!C100)</f>
        <v>107639.99999999999</v>
      </c>
      <c r="E103" s="35">
        <f>D103*(1+'Q3) data'!D100)</f>
        <v>112483.79999999997</v>
      </c>
      <c r="F103" s="35">
        <f>E103*(1+'Q3) data'!E100)</f>
        <v>122607.34199999998</v>
      </c>
      <c r="G103" s="35">
        <f>F103*(1+'Q3) data'!F100)</f>
        <v>126898.59896999996</v>
      </c>
      <c r="H103" s="35">
        <f>G103*(1+'Q3) data'!G100)</f>
        <v>130071.06394424995</v>
      </c>
      <c r="I103" s="35">
        <f>H103*(1+'Q3) data'!H100)</f>
        <v>135273.90650201996</v>
      </c>
      <c r="J103" s="35">
        <f>I103*(1+'Q3) data'!I100)</f>
        <v>140684.86276210076</v>
      </c>
      <c r="K103" s="35">
        <f>J103*(1+'Q3) data'!J100)</f>
        <v>145608.83295877426</v>
      </c>
      <c r="L103" s="35">
        <f>K103*(1+'Q3) data'!K100)</f>
        <v>151433.18627712523</v>
      </c>
      <c r="M103" s="30"/>
    </row>
    <row r="104" spans="1:13" ht="14.5">
      <c r="A104" s="30">
        <v>95</v>
      </c>
      <c r="B104" s="34">
        <f t="shared" si="1"/>
        <v>100000</v>
      </c>
      <c r="C104" s="35">
        <f>B104*(1+'Q3) data'!B101)</f>
        <v>101499.99999999999</v>
      </c>
      <c r="D104" s="35">
        <f>C104*(1+'Q3) data'!C101)</f>
        <v>107082.49999999999</v>
      </c>
      <c r="E104" s="35">
        <f>D104*(1+'Q3) data'!D101)</f>
        <v>110830.38749999998</v>
      </c>
      <c r="F104" s="35">
        <f>E104*(1+'Q3) data'!E101)</f>
        <v>115817.75493749998</v>
      </c>
      <c r="G104" s="35">
        <f>F104*(1+'Q3) data'!F101)</f>
        <v>119292.28758562499</v>
      </c>
      <c r="H104" s="35">
        <f>G104*(1+'Q3) data'!G101)</f>
        <v>129432.13203040311</v>
      </c>
      <c r="I104" s="35">
        <f>H104*(1+'Q3) data'!H101)</f>
        <v>139786.70259283535</v>
      </c>
      <c r="J104" s="35">
        <f>I104*(1+'Q3) data'!I101)</f>
        <v>146077.10420951294</v>
      </c>
      <c r="K104" s="35">
        <f>J104*(1+'Q3) data'!J101)</f>
        <v>151189.80285684587</v>
      </c>
      <c r="L104" s="35">
        <f>K104*(1+'Q3) data'!K101)</f>
        <v>154213.5989139828</v>
      </c>
      <c r="M104" s="30"/>
    </row>
    <row r="105" spans="1:13" ht="14.5">
      <c r="A105" s="30">
        <v>96</v>
      </c>
      <c r="B105" s="34">
        <f t="shared" si="1"/>
        <v>100000</v>
      </c>
      <c r="C105" s="35">
        <f>B105*(1+'Q3) data'!B102)</f>
        <v>104500</v>
      </c>
      <c r="D105" s="35">
        <f>C105*(1+'Q3) data'!C102)</f>
        <v>112860.00000000001</v>
      </c>
      <c r="E105" s="35">
        <f>D105*(1+'Q3) data'!D102)</f>
        <v>120195.90000000001</v>
      </c>
      <c r="F105" s="35">
        <f>E105*(1+'Q3) data'!E102)</f>
        <v>124402.7565</v>
      </c>
      <c r="G105" s="35">
        <f>F105*(1+'Q3) data'!F102)</f>
        <v>127512.82541249999</v>
      </c>
      <c r="H105" s="35">
        <f>G105*(1+'Q3) data'!G102)</f>
        <v>132613.338429</v>
      </c>
      <c r="I105" s="35">
        <f>H105*(1+'Q3) data'!H102)</f>
        <v>140570.13873474</v>
      </c>
      <c r="J105" s="35">
        <f>I105*(1+'Q3) data'!I102)</f>
        <v>146192.9442841296</v>
      </c>
      <c r="K105" s="35">
        <f>J105*(1+'Q3) data'!J102)</f>
        <v>147654.87372697089</v>
      </c>
      <c r="L105" s="35">
        <f>K105*(1+'Q3) data'!K102)</f>
        <v>152822.79430741485</v>
      </c>
      <c r="M105" s="30"/>
    </row>
    <row r="106" spans="1:13" ht="14.5">
      <c r="A106" s="30">
        <v>97</v>
      </c>
      <c r="B106" s="34">
        <f t="shared" si="1"/>
        <v>100000</v>
      </c>
      <c r="C106" s="35">
        <f>B106*(1+'Q3) data'!B103)</f>
        <v>101000</v>
      </c>
      <c r="D106" s="35">
        <f>C106*(1+'Q3) data'!C103)</f>
        <v>106555</v>
      </c>
      <c r="E106" s="35">
        <f>D106*(1+'Q3) data'!D103)</f>
        <v>115079.40000000001</v>
      </c>
      <c r="F106" s="35">
        <f>E106*(1+'Q3) data'!E103)</f>
        <v>123134.95800000001</v>
      </c>
      <c r="G106" s="35">
        <f>F106*(1+'Q3) data'!F103)</f>
        <v>122519.28321000001</v>
      </c>
      <c r="H106" s="35">
        <f>G106*(1+'Q3) data'!G103)</f>
        <v>132320.82586680001</v>
      </c>
      <c r="I106" s="35">
        <f>H106*(1+'Q3) data'!H103)</f>
        <v>136952.05477213798</v>
      </c>
      <c r="J106" s="35">
        <f>I106*(1+'Q3) data'!I103)</f>
        <v>139006.33559372005</v>
      </c>
      <c r="K106" s="35">
        <f>J106*(1+'Q3) data'!J103)</f>
        <v>149431.81076324906</v>
      </c>
      <c r="L106" s="35">
        <f>K106*(1+'Q3) data'!K103)</f>
        <v>158397.71940904402</v>
      </c>
      <c r="M106" s="30"/>
    </row>
    <row r="107" spans="1:13" ht="14.5">
      <c r="A107" s="30">
        <v>98</v>
      </c>
      <c r="B107" s="34">
        <f t="shared" si="1"/>
        <v>100000</v>
      </c>
      <c r="C107" s="35">
        <f>B107*(1+'Q3) data'!B104)</f>
        <v>104000</v>
      </c>
      <c r="D107" s="35">
        <f>C107*(1+'Q3) data'!C104)</f>
        <v>103480</v>
      </c>
      <c r="E107" s="35">
        <f>D107*(1+'Q3) data'!D104)</f>
        <v>109688.8</v>
      </c>
      <c r="F107" s="35">
        <f>E107*(1+'Q3) data'!E104)</f>
        <v>114624.796</v>
      </c>
      <c r="G107" s="35">
        <f>F107*(1+'Q3) data'!F104)</f>
        <v>124941.02764000001</v>
      </c>
      <c r="H107" s="35">
        <f>G107*(1+'Q3) data'!G104)</f>
        <v>133686.89957480002</v>
      </c>
      <c r="I107" s="35">
        <f>H107*(1+'Q3) data'!H104)</f>
        <v>141039.67905141402</v>
      </c>
      <c r="J107" s="35">
        <f>I107*(1+'Q3) data'!I104)</f>
        <v>143155.27423718522</v>
      </c>
      <c r="K107" s="35">
        <f>J107*(1+'Q3) data'!J104)</f>
        <v>151028.81432023039</v>
      </c>
      <c r="L107" s="35">
        <f>K107*(1+'Q3) data'!K104)</f>
        <v>158580.25503624193</v>
      </c>
      <c r="M107" s="30"/>
    </row>
    <row r="108" spans="1:13" ht="14.5">
      <c r="A108" s="30">
        <v>99</v>
      </c>
      <c r="B108" s="34">
        <f t="shared" si="1"/>
        <v>100000</v>
      </c>
      <c r="C108" s="35">
        <f>B108*(1+'Q3) data'!B105)</f>
        <v>106500</v>
      </c>
      <c r="D108" s="35">
        <f>C108*(1+'Q3) data'!C105)</f>
        <v>111292.49999999999</v>
      </c>
      <c r="E108" s="35">
        <f>D108*(1+'Q3) data'!D105)</f>
        <v>115744.19999999998</v>
      </c>
      <c r="F108" s="35">
        <f>E108*(1+'Q3) data'!E105)</f>
        <v>120373.96799999998</v>
      </c>
      <c r="G108" s="35">
        <f>F108*(1+'Q3) data'!F105)</f>
        <v>127596.40607999999</v>
      </c>
      <c r="H108" s="35">
        <f>G108*(1+'Q3) data'!G105)</f>
        <v>133976.22638399998</v>
      </c>
      <c r="I108" s="35">
        <f>H108*(1+'Q3) data'!H105)</f>
        <v>140675.03770319998</v>
      </c>
      <c r="J108" s="35">
        <f>I108*(1+'Q3) data'!I105)</f>
        <v>149115.53996539197</v>
      </c>
      <c r="K108" s="35">
        <f>J108*(1+'Q3) data'!J105)</f>
        <v>157316.89466348852</v>
      </c>
      <c r="L108" s="35">
        <f>K108*(1+'Q3) data'!K105)</f>
        <v>162822.9859767106</v>
      </c>
      <c r="M108" s="30"/>
    </row>
    <row r="109" spans="1:13" ht="14.5">
      <c r="A109" s="30">
        <v>100</v>
      </c>
      <c r="B109" s="34">
        <f t="shared" si="1"/>
        <v>100000</v>
      </c>
      <c r="C109" s="35">
        <f>B109*(1+'Q3) data'!B106)</f>
        <v>101000</v>
      </c>
      <c r="D109" s="35">
        <f>C109*(1+'Q3) data'!C106)</f>
        <v>102514.99999999999</v>
      </c>
      <c r="E109" s="35">
        <f>D109*(1+'Q3) data'!D106)</f>
        <v>108665.9</v>
      </c>
      <c r="F109" s="35">
        <f>E109*(1+'Q3) data'!E106)</f>
        <v>110295.88849999999</v>
      </c>
      <c r="G109" s="35">
        <f>F109*(1+'Q3) data'!F106)</f>
        <v>112501.80626999999</v>
      </c>
      <c r="H109" s="35">
        <f>G109*(1+'Q3) data'!G106)</f>
        <v>116439.36948944998</v>
      </c>
      <c r="I109" s="35">
        <f>H109*(1+'Q3) data'!H106)</f>
        <v>122843.53481136973</v>
      </c>
      <c r="J109" s="35">
        <f>I109*(1+'Q3) data'!I106)</f>
        <v>129599.92922599506</v>
      </c>
      <c r="K109" s="35">
        <f>J109*(1+'Q3) data'!J106)</f>
        <v>134135.92674890487</v>
      </c>
      <c r="L109" s="35">
        <f>K109*(1+'Q3) data'!K106)</f>
        <v>140172.04345260558</v>
      </c>
      <c r="M109" s="30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41D45-C84A-45AE-9B59-1C5B212083C3}">
  <dimension ref="A1:P109"/>
  <sheetViews>
    <sheetView workbookViewId="0"/>
  </sheetViews>
  <sheetFormatPr defaultRowHeight="14"/>
  <cols>
    <col min="1" max="1" width="22.58203125" bestFit="1" customWidth="1"/>
    <col min="2" max="2" width="12.33203125" bestFit="1" customWidth="1"/>
    <col min="3" max="12" width="9.25" bestFit="1" customWidth="1"/>
    <col min="14" max="14" width="27.58203125" bestFit="1" customWidth="1"/>
  </cols>
  <sheetData>
    <row r="1" spans="1:16">
      <c r="B1" t="s">
        <v>116</v>
      </c>
    </row>
    <row r="2" spans="1:16" ht="14.5">
      <c r="N2" s="30"/>
    </row>
    <row r="3" spans="1:16">
      <c r="A3" t="s">
        <v>62</v>
      </c>
      <c r="B3" s="39">
        <f>'Q3 ii)'!B3</f>
        <v>100000</v>
      </c>
    </row>
    <row r="4" spans="1:16" ht="14.5">
      <c r="B4" s="20"/>
      <c r="N4" s="78"/>
    </row>
    <row r="5" spans="1:16">
      <c r="A5" t="s">
        <v>63</v>
      </c>
      <c r="B5" s="38">
        <v>4.4999999999999998E-2</v>
      </c>
      <c r="N5" s="28"/>
      <c r="O5" s="28"/>
      <c r="P5" s="28"/>
    </row>
    <row r="7" spans="1:16" ht="14.5">
      <c r="B7" s="1" t="s">
        <v>61</v>
      </c>
    </row>
    <row r="8" spans="1:16">
      <c r="B8" t="s">
        <v>57</v>
      </c>
    </row>
    <row r="9" spans="1:16">
      <c r="A9" t="s">
        <v>58</v>
      </c>
      <c r="B9" s="20">
        <v>0</v>
      </c>
      <c r="C9" s="20">
        <v>1</v>
      </c>
      <c r="D9" s="20">
        <v>2</v>
      </c>
      <c r="E9" s="20">
        <v>3</v>
      </c>
      <c r="F9" s="20">
        <v>4</v>
      </c>
      <c r="G9" s="20">
        <v>5</v>
      </c>
      <c r="H9" s="20">
        <v>6</v>
      </c>
      <c r="I9" s="20">
        <v>7</v>
      </c>
      <c r="J9" s="20">
        <v>8</v>
      </c>
      <c r="K9" s="20">
        <v>9</v>
      </c>
      <c r="L9" s="20">
        <v>10</v>
      </c>
    </row>
    <row r="10" spans="1:16">
      <c r="A10">
        <v>1</v>
      </c>
      <c r="B10" s="37">
        <f t="shared" ref="B10:B41" si="0">$B$3</f>
        <v>100000</v>
      </c>
      <c r="C10" s="37">
        <f>B10*(1+MAX($B$5,'Q3) data'!B7))</f>
        <v>105000</v>
      </c>
      <c r="D10" s="37">
        <f>C10*(1+MAX($B$5,'Q3) data'!C7))</f>
        <v>112875</v>
      </c>
      <c r="E10" s="37">
        <f>D10*(1+MAX($B$5,'Q3) data'!D7))</f>
        <v>118518.75</v>
      </c>
      <c r="F10" s="37">
        <f>E10*(1+MAX($B$5,'Q3) data'!E7))</f>
        <v>124444.6875</v>
      </c>
      <c r="G10" s="37">
        <f>F10*(1+MAX($B$5,'Q3) data'!F7))</f>
        <v>130666.921875</v>
      </c>
      <c r="H10" s="37">
        <f>G10*(1+MAX($B$5,'Q3) data'!G7))</f>
        <v>136546.93335937499</v>
      </c>
      <c r="I10" s="37">
        <f>H10*(1+MAX($B$5,'Q3) data'!H7))</f>
        <v>146105.21869453124</v>
      </c>
      <c r="J10" s="37">
        <f>I10*(1+MAX($B$5,'Q3) data'!I7))</f>
        <v>153410.47962925781</v>
      </c>
      <c r="K10" s="37">
        <f>J10*(1+MAX($B$5,'Q3) data'!J7))</f>
        <v>161081.00361072071</v>
      </c>
      <c r="L10" s="37">
        <f>K10*(1+MAX($B$5,'Q3) data'!K7))</f>
        <v>168329.64877320314</v>
      </c>
    </row>
    <row r="11" spans="1:16">
      <c r="A11">
        <v>2</v>
      </c>
      <c r="B11" s="37">
        <f t="shared" si="0"/>
        <v>100000</v>
      </c>
      <c r="C11" s="37">
        <f>B11*(1+MAX($B$5,'Q3) data'!B8))</f>
        <v>104500</v>
      </c>
      <c r="D11" s="37">
        <f>C11*(1+MAX($B$5,'Q3) data'!C8))</f>
        <v>109202.49999999999</v>
      </c>
      <c r="E11" s="37">
        <f>D11*(1+MAX($B$5,'Q3) data'!D8))</f>
        <v>114662.62499999999</v>
      </c>
      <c r="F11" s="37">
        <f>E11*(1+MAX($B$5,'Q3) data'!E8))</f>
        <v>120969.06937499998</v>
      </c>
      <c r="G11" s="37">
        <f>F11*(1+MAX($B$5,'Q3) data'!F8))</f>
        <v>130646.59492499998</v>
      </c>
      <c r="H11" s="37">
        <f>G11*(1+MAX($B$5,'Q3) data'!G8))</f>
        <v>137832.15764587498</v>
      </c>
      <c r="I11" s="37">
        <f>H11*(1+MAX($B$5,'Q3) data'!H8))</f>
        <v>144034.60473993933</v>
      </c>
      <c r="J11" s="37">
        <f>I11*(1+MAX($B$5,'Q3) data'!I8))</f>
        <v>150516.16195323659</v>
      </c>
      <c r="K11" s="37">
        <f>J11*(1+MAX($B$5,'Q3) data'!J8))</f>
        <v>157289.38924113222</v>
      </c>
      <c r="L11" s="37">
        <f>K11*(1+MAX($B$5,'Q3) data'!K8))</f>
        <v>169086.09343421712</v>
      </c>
    </row>
    <row r="12" spans="1:16">
      <c r="A12">
        <v>3</v>
      </c>
      <c r="B12" s="37">
        <f t="shared" si="0"/>
        <v>100000</v>
      </c>
      <c r="C12" s="37">
        <f>B12*(1+MAX($B$5,'Q3) data'!B9))</f>
        <v>104500</v>
      </c>
      <c r="D12" s="37">
        <f>C12*(1+MAX($B$5,'Q3) data'!C9))</f>
        <v>111815</v>
      </c>
      <c r="E12" s="37">
        <f>D12*(1+MAX($B$5,'Q3) data'!D9))</f>
        <v>116846.67499999999</v>
      </c>
      <c r="F12" s="37">
        <f>E12*(1+MAX($B$5,'Q3) data'!E9))</f>
        <v>122104.77537499998</v>
      </c>
      <c r="G12" s="37">
        <f>F12*(1+MAX($B$5,'Q3) data'!F9))</f>
        <v>127599.49026687497</v>
      </c>
      <c r="H12" s="37">
        <f>G12*(1+MAX($B$5,'Q3) data'!G9))</f>
        <v>137169.45203689058</v>
      </c>
      <c r="I12" s="37">
        <f>H12*(1+MAX($B$5,'Q3) data'!H9))</f>
        <v>143342.07737855063</v>
      </c>
      <c r="J12" s="37">
        <f>I12*(1+MAX($B$5,'Q3) data'!I9))</f>
        <v>149792.4708605854</v>
      </c>
      <c r="K12" s="37">
        <f>J12*(1+MAX($B$5,'Q3) data'!J9))</f>
        <v>156533.13204931174</v>
      </c>
      <c r="L12" s="37">
        <f>K12*(1+MAX($B$5,'Q3) data'!K9))</f>
        <v>163577.12299153075</v>
      </c>
    </row>
    <row r="13" spans="1:16">
      <c r="A13">
        <v>4</v>
      </c>
      <c r="B13" s="37">
        <f t="shared" si="0"/>
        <v>100000</v>
      </c>
      <c r="C13" s="37">
        <f>B13*(1+MAX($B$5,'Q3) data'!B10))</f>
        <v>104500</v>
      </c>
      <c r="D13" s="37">
        <f>C13*(1+MAX($B$5,'Q3) data'!C10))</f>
        <v>110770</v>
      </c>
      <c r="E13" s="37">
        <f>D13*(1+MAX($B$5,'Q3) data'!D10))</f>
        <v>115754.65</v>
      </c>
      <c r="F13" s="37">
        <f>E13*(1+MAX($B$5,'Q3) data'!E10))</f>
        <v>120963.60924999998</v>
      </c>
      <c r="G13" s="37">
        <f>F13*(1+MAX($B$5,'Q3) data'!F10))</f>
        <v>128826.24385124996</v>
      </c>
      <c r="H13" s="37">
        <f>G13*(1+MAX($B$5,'Q3) data'!G10))</f>
        <v>139132.34335934996</v>
      </c>
      <c r="I13" s="37">
        <f>H13*(1+MAX($B$5,'Q3) data'!H10))</f>
        <v>145393.2988105207</v>
      </c>
      <c r="J13" s="37">
        <f>I13*(1+MAX($B$5,'Q3) data'!I10))</f>
        <v>152662.96375104674</v>
      </c>
      <c r="K13" s="37">
        <f>J13*(1+MAX($B$5,'Q3) data'!J10))</f>
        <v>163349.37121362003</v>
      </c>
      <c r="L13" s="37">
        <f>K13*(1+MAX($B$5,'Q3) data'!K10))</f>
        <v>171516.83977430104</v>
      </c>
    </row>
    <row r="14" spans="1:16">
      <c r="A14">
        <v>5</v>
      </c>
      <c r="B14" s="37">
        <f t="shared" si="0"/>
        <v>100000</v>
      </c>
      <c r="C14" s="37">
        <f>B14*(1+MAX($B$5,'Q3) data'!B11))</f>
        <v>104500</v>
      </c>
      <c r="D14" s="37">
        <f>C14*(1+MAX($B$5,'Q3) data'!C11))</f>
        <v>111815</v>
      </c>
      <c r="E14" s="37">
        <f>D14*(1+MAX($B$5,'Q3) data'!D11))</f>
        <v>116846.67499999999</v>
      </c>
      <c r="F14" s="37">
        <f>E14*(1+MAX($B$5,'Q3) data'!E11))</f>
        <v>122104.77537499998</v>
      </c>
      <c r="G14" s="37">
        <f>F14*(1+MAX($B$5,'Q3) data'!F11))</f>
        <v>129431.06189749998</v>
      </c>
      <c r="H14" s="37">
        <f>G14*(1+MAX($B$5,'Q3) data'!G11))</f>
        <v>135902.61499237499</v>
      </c>
      <c r="I14" s="37">
        <f>H14*(1+MAX($B$5,'Q3) data'!H11))</f>
        <v>145415.79804184125</v>
      </c>
      <c r="J14" s="37">
        <f>I14*(1+MAX($B$5,'Q3) data'!I11))</f>
        <v>154867.82491456092</v>
      </c>
      <c r="K14" s="37">
        <f>J14*(1+MAX($B$5,'Q3) data'!J11))</f>
        <v>161836.87703571614</v>
      </c>
      <c r="L14" s="37">
        <f>K14*(1+MAX($B$5,'Q3) data'!K11))</f>
        <v>170737.90527268051</v>
      </c>
    </row>
    <row r="15" spans="1:16">
      <c r="A15">
        <v>6</v>
      </c>
      <c r="B15" s="37">
        <f t="shared" si="0"/>
        <v>100000</v>
      </c>
      <c r="C15" s="37">
        <f>B15*(1+MAX($B$5,'Q3) data'!B12))</f>
        <v>107000</v>
      </c>
      <c r="D15" s="37">
        <f>C15*(1+MAX($B$5,'Q3) data'!C12))</f>
        <v>111814.99999999999</v>
      </c>
      <c r="E15" s="37">
        <f>D15*(1+MAX($B$5,'Q3) data'!D12))</f>
        <v>118523.9</v>
      </c>
      <c r="F15" s="37">
        <f>E15*(1+MAX($B$5,'Q3) data'!E12))</f>
        <v>124450.095</v>
      </c>
      <c r="G15" s="37">
        <f>F15*(1+MAX($B$5,'Q3) data'!F12))</f>
        <v>130050.34927499999</v>
      </c>
      <c r="H15" s="37">
        <f>G15*(1+MAX($B$5,'Q3) data'!G12))</f>
        <v>135902.61499237496</v>
      </c>
      <c r="I15" s="37">
        <f>H15*(1+MAX($B$5,'Q3) data'!H12))</f>
        <v>142018.23266703181</v>
      </c>
      <c r="J15" s="37">
        <f>I15*(1+MAX($B$5,'Q3) data'!I12))</f>
        <v>150539.32662705373</v>
      </c>
      <c r="K15" s="37">
        <f>J15*(1+MAX($B$5,'Q3) data'!J12))</f>
        <v>157313.59632527112</v>
      </c>
      <c r="L15" s="37">
        <f>K15*(1+MAX($B$5,'Q3) data'!K12))</f>
        <v>164392.7081599083</v>
      </c>
    </row>
    <row r="16" spans="1:16">
      <c r="A16">
        <v>7</v>
      </c>
      <c r="B16" s="37">
        <f t="shared" si="0"/>
        <v>100000</v>
      </c>
      <c r="C16" s="37">
        <f>B16*(1+MAX($B$5,'Q3) data'!B13))</f>
        <v>104500</v>
      </c>
      <c r="D16" s="37">
        <f>C16*(1+MAX($B$5,'Q3) data'!C13))</f>
        <v>109202.49999999999</v>
      </c>
      <c r="E16" s="37">
        <f>D16*(1+MAX($B$5,'Q3) data'!D13))</f>
        <v>114116.61249999997</v>
      </c>
      <c r="F16" s="37">
        <f>E16*(1+MAX($B$5,'Q3) data'!E13))</f>
        <v>119251.86006249997</v>
      </c>
      <c r="G16" s="37">
        <f>F16*(1+MAX($B$5,'Q3) data'!F13))</f>
        <v>128792.00886749997</v>
      </c>
      <c r="H16" s="37">
        <f>G16*(1+MAX($B$5,'Q3) data'!G13))</f>
        <v>135875.56935521247</v>
      </c>
      <c r="I16" s="37">
        <f>H16*(1+MAX($B$5,'Q3) data'!H13))</f>
        <v>141989.96997619703</v>
      </c>
      <c r="J16" s="37">
        <f>I16*(1+MAX($B$5,'Q3) data'!I13))</f>
        <v>153349.16757429281</v>
      </c>
      <c r="K16" s="37">
        <f>J16*(1+MAX($B$5,'Q3) data'!J13))</f>
        <v>160249.88011513598</v>
      </c>
      <c r="L16" s="37">
        <f>K16*(1+MAX($B$5,'Q3) data'!K13))</f>
        <v>171467.37172319551</v>
      </c>
    </row>
    <row r="17" spans="1:12">
      <c r="A17">
        <v>8</v>
      </c>
      <c r="B17" s="37">
        <f t="shared" si="0"/>
        <v>100000</v>
      </c>
      <c r="C17" s="37">
        <f>B17*(1+MAX($B$5,'Q3) data'!B14))</f>
        <v>104500</v>
      </c>
      <c r="D17" s="37">
        <f>C17*(1+MAX($B$5,'Q3) data'!C14))</f>
        <v>113382.5</v>
      </c>
      <c r="E17" s="37">
        <f>D17*(1+MAX($B$5,'Q3) data'!D14))</f>
        <v>124153.83749999999</v>
      </c>
      <c r="F17" s="37">
        <f>E17*(1+MAX($B$5,'Q3) data'!E14))</f>
        <v>130982.29856249999</v>
      </c>
      <c r="G17" s="37">
        <f>F17*(1+MAX($B$5,'Q3) data'!F14))</f>
        <v>138186.32498343749</v>
      </c>
      <c r="H17" s="37">
        <f>G17*(1+MAX($B$5,'Q3) data'!G14))</f>
        <v>146477.50448244374</v>
      </c>
      <c r="I17" s="37">
        <f>H17*(1+MAX($B$5,'Q3) data'!H14))</f>
        <v>153068.9921841537</v>
      </c>
      <c r="J17" s="37">
        <f>I17*(1+MAX($B$5,'Q3) data'!I14))</f>
        <v>159957.09683244061</v>
      </c>
      <c r="K17" s="37">
        <f>J17*(1+MAX($B$5,'Q3) data'!J14))</f>
        <v>168754.73715822483</v>
      </c>
      <c r="L17" s="37">
        <f>K17*(1+MAX($B$5,'Q3) data'!K14))</f>
        <v>176348.70033034493</v>
      </c>
    </row>
    <row r="18" spans="1:12">
      <c r="A18">
        <v>9</v>
      </c>
      <c r="B18" s="37">
        <f t="shared" si="0"/>
        <v>100000</v>
      </c>
      <c r="C18" s="37">
        <f>B18*(1+MAX($B$5,'Q3) data'!B15))</f>
        <v>109000.00000000001</v>
      </c>
      <c r="D18" s="37">
        <f>C18*(1+MAX($B$5,'Q3) data'!C15))</f>
        <v>122080.00000000003</v>
      </c>
      <c r="E18" s="37">
        <f>D18*(1+MAX($B$5,'Q3) data'!D15))</f>
        <v>127573.60000000002</v>
      </c>
      <c r="F18" s="37">
        <f>E18*(1+MAX($B$5,'Q3) data'!E15))</f>
        <v>133314.41200000001</v>
      </c>
      <c r="G18" s="37">
        <f>F18*(1+MAX($B$5,'Q3) data'!F15))</f>
        <v>139313.56054000001</v>
      </c>
      <c r="H18" s="37">
        <f>G18*(1+MAX($B$5,'Q3) data'!G15))</f>
        <v>145582.67076429998</v>
      </c>
      <c r="I18" s="37">
        <f>H18*(1+MAX($B$5,'Q3) data'!H15))</f>
        <v>157229.284425444</v>
      </c>
      <c r="J18" s="37">
        <f>I18*(1+MAX($B$5,'Q3) data'!I15))</f>
        <v>165876.89506884341</v>
      </c>
      <c r="K18" s="37">
        <f>J18*(1+MAX($B$5,'Q3) data'!J15))</f>
        <v>175000.12429762978</v>
      </c>
      <c r="L18" s="37">
        <f>K18*(1+MAX($B$5,'Q3) data'!K15))</f>
        <v>186375.1323769757</v>
      </c>
    </row>
    <row r="19" spans="1:12">
      <c r="A19">
        <v>10</v>
      </c>
      <c r="B19" s="37">
        <f t="shared" si="0"/>
        <v>100000</v>
      </c>
      <c r="C19" s="37">
        <f>B19*(1+MAX($B$5,'Q3) data'!B16))</f>
        <v>104500</v>
      </c>
      <c r="D19" s="37">
        <f>C19*(1+MAX($B$5,'Q3) data'!C16))</f>
        <v>114427.5</v>
      </c>
      <c r="E19" s="37">
        <f>D19*(1+MAX($B$5,'Q3) data'!D16))</f>
        <v>119576.73749999999</v>
      </c>
      <c r="F19" s="37">
        <f>E19*(1+MAX($B$5,'Q3) data'!E16))</f>
        <v>126153.45806249998</v>
      </c>
      <c r="G19" s="37">
        <f>F19*(1+MAX($B$5,'Q3) data'!F16))</f>
        <v>131830.36367531246</v>
      </c>
      <c r="H19" s="37">
        <f>G19*(1+MAX($B$5,'Q3) data'!G16))</f>
        <v>139081.03367745463</v>
      </c>
      <c r="I19" s="37">
        <f>H19*(1+MAX($B$5,'Q3) data'!H16))</f>
        <v>145339.68019294008</v>
      </c>
      <c r="J19" s="37">
        <f>I19*(1+MAX($B$5,'Q3) data'!I16))</f>
        <v>151879.96580162237</v>
      </c>
      <c r="K19" s="37">
        <f>J19*(1+MAX($B$5,'Q3) data'!J16))</f>
        <v>158714.56426269538</v>
      </c>
      <c r="L19" s="37">
        <f>K19*(1+MAX($B$5,'Q3) data'!K16))</f>
        <v>165856.71965451667</v>
      </c>
    </row>
    <row r="20" spans="1:12">
      <c r="A20">
        <v>11</v>
      </c>
      <c r="B20" s="37">
        <f t="shared" si="0"/>
        <v>100000</v>
      </c>
      <c r="C20" s="37">
        <f>B20*(1+MAX($B$5,'Q3) data'!B17))</f>
        <v>104500</v>
      </c>
      <c r="D20" s="37">
        <f>C20*(1+MAX($B$5,'Q3) data'!C17))</f>
        <v>111815</v>
      </c>
      <c r="E20" s="37">
        <f>D20*(1+MAX($B$5,'Q3) data'!D17))</f>
        <v>116846.67499999999</v>
      </c>
      <c r="F20" s="37">
        <f>E20*(1+MAX($B$5,'Q3) data'!E17))</f>
        <v>122104.77537499998</v>
      </c>
      <c r="G20" s="37">
        <f>F20*(1+MAX($B$5,'Q3) data'!F17))</f>
        <v>132483.68128187497</v>
      </c>
      <c r="H20" s="37">
        <f>G20*(1+MAX($B$5,'Q3) data'!G17))</f>
        <v>143082.37578442498</v>
      </c>
      <c r="I20" s="37">
        <f>H20*(1+MAX($B$5,'Q3) data'!H17))</f>
        <v>149521.08269472409</v>
      </c>
      <c r="J20" s="37">
        <f>I20*(1+MAX($B$5,'Q3) data'!I17))</f>
        <v>157744.74224293389</v>
      </c>
      <c r="K20" s="37">
        <f>J20*(1+MAX($B$5,'Q3) data'!J17))</f>
        <v>167998.15048872458</v>
      </c>
      <c r="L20" s="37">
        <f>K20*(1+MAX($B$5,'Q3) data'!K17))</f>
        <v>175558.06726071719</v>
      </c>
    </row>
    <row r="21" spans="1:12">
      <c r="A21">
        <v>12</v>
      </c>
      <c r="B21" s="37">
        <f t="shared" si="0"/>
        <v>100000</v>
      </c>
      <c r="C21" s="37">
        <f>B21*(1+MAX($B$5,'Q3) data'!B18))</f>
        <v>109000.00000000001</v>
      </c>
      <c r="D21" s="37">
        <f>C21*(1+MAX($B$5,'Q3) data'!C18))</f>
        <v>114450.00000000001</v>
      </c>
      <c r="E21" s="37">
        <f>D21*(1+MAX($B$5,'Q3) data'!D18))</f>
        <v>123606.00000000003</v>
      </c>
      <c r="F21" s="37">
        <f>E21*(1+MAX($B$5,'Q3) data'!E18))</f>
        <v>129168.27000000002</v>
      </c>
      <c r="G21" s="37">
        <f>F21*(1+MAX($B$5,'Q3) data'!F18))</f>
        <v>134980.84215000001</v>
      </c>
      <c r="H21" s="37">
        <f>G21*(1+MAX($B$5,'Q3) data'!G18))</f>
        <v>143079.69267900003</v>
      </c>
      <c r="I21" s="37">
        <f>H21*(1+MAX($B$5,'Q3) data'!H18))</f>
        <v>149518.27884955503</v>
      </c>
      <c r="J21" s="37">
        <f>I21*(1+MAX($B$5,'Q3) data'!I18))</f>
        <v>156246.60139778501</v>
      </c>
      <c r="K21" s="37">
        <f>J21*(1+MAX($B$5,'Q3) data'!J18))</f>
        <v>169527.56251659672</v>
      </c>
      <c r="L21" s="37">
        <f>K21*(1+MAX($B$5,'Q3) data'!K18))</f>
        <v>180546.85408017549</v>
      </c>
    </row>
    <row r="22" spans="1:12">
      <c r="A22">
        <v>13</v>
      </c>
      <c r="B22" s="37">
        <f t="shared" si="0"/>
        <v>100000</v>
      </c>
      <c r="C22" s="37">
        <f>B22*(1+MAX($B$5,'Q3) data'!B19))</f>
        <v>108000</v>
      </c>
      <c r="D22" s="37">
        <f>C22*(1+MAX($B$5,'Q3) data'!C19))</f>
        <v>112859.99999999999</v>
      </c>
      <c r="E22" s="37">
        <f>D22*(1+MAX($B$5,'Q3) data'!D19))</f>
        <v>117938.69999999998</v>
      </c>
      <c r="F22" s="37">
        <f>E22*(1+MAX($B$5,'Q3) data'!E19))</f>
        <v>125604.71549999998</v>
      </c>
      <c r="G22" s="37">
        <f>F22*(1+MAX($B$5,'Q3) data'!F19))</f>
        <v>133769.02200749997</v>
      </c>
      <c r="H22" s="37">
        <f>G22*(1+MAX($B$5,'Q3) data'!G19))</f>
        <v>143132.85354802498</v>
      </c>
      <c r="I22" s="37">
        <f>H22*(1+MAX($B$5,'Q3) data'!H19))</f>
        <v>149573.83195768611</v>
      </c>
      <c r="J22" s="37">
        <f>I22*(1+MAX($B$5,'Q3) data'!I19))</f>
        <v>156304.65439578198</v>
      </c>
      <c r="K22" s="37">
        <f>J22*(1+MAX($B$5,'Q3) data'!J19))</f>
        <v>171153.59656338126</v>
      </c>
      <c r="L22" s="37">
        <f>K22*(1+MAX($B$5,'Q3) data'!K19))</f>
        <v>178855.50840873341</v>
      </c>
    </row>
    <row r="23" spans="1:12">
      <c r="A23">
        <v>14</v>
      </c>
      <c r="B23" s="37">
        <f t="shared" si="0"/>
        <v>100000</v>
      </c>
      <c r="C23" s="37">
        <f>B23*(1+MAX($B$5,'Q3) data'!B20))</f>
        <v>107000</v>
      </c>
      <c r="D23" s="37">
        <f>C23*(1+MAX($B$5,'Q3) data'!C20))</f>
        <v>112350</v>
      </c>
      <c r="E23" s="37">
        <f>D23*(1+MAX($B$5,'Q3) data'!D20))</f>
        <v>117967.5</v>
      </c>
      <c r="F23" s="37">
        <f>E23*(1+MAX($B$5,'Q3) data'!E20))</f>
        <v>123276.03749999999</v>
      </c>
      <c r="G23" s="37">
        <f>F23*(1+MAX($B$5,'Q3) data'!F20))</f>
        <v>130672.59974999999</v>
      </c>
      <c r="H23" s="37">
        <f>G23*(1+MAX($B$5,'Q3) data'!G20))</f>
        <v>136552.86673874999</v>
      </c>
      <c r="I23" s="37">
        <f>H23*(1+MAX($B$5,'Q3) data'!H20))</f>
        <v>145428.80307676873</v>
      </c>
      <c r="J23" s="37">
        <f>I23*(1+MAX($B$5,'Q3) data'!I20))</f>
        <v>151973.09921522331</v>
      </c>
      <c r="K23" s="37">
        <f>J23*(1+MAX($B$5,'Q3) data'!J20))</f>
        <v>165650.67814459343</v>
      </c>
      <c r="L23" s="37">
        <f>K23*(1+MAX($B$5,'Q3) data'!K20))</f>
        <v>180559.23917760685</v>
      </c>
    </row>
    <row r="24" spans="1:12">
      <c r="A24">
        <v>15</v>
      </c>
      <c r="B24" s="37">
        <f t="shared" si="0"/>
        <v>100000</v>
      </c>
      <c r="C24" s="37">
        <f>B24*(1+MAX($B$5,'Q3) data'!B21))</f>
        <v>104500</v>
      </c>
      <c r="D24" s="37">
        <f>C24*(1+MAX($B$5,'Q3) data'!C21))</f>
        <v>109725</v>
      </c>
      <c r="E24" s="37">
        <f>D24*(1+MAX($B$5,'Q3) data'!D21))</f>
        <v>114662.62499999999</v>
      </c>
      <c r="F24" s="37">
        <f>E24*(1+MAX($B$5,'Q3) data'!E21))</f>
        <v>119822.44312499998</v>
      </c>
      <c r="G24" s="37">
        <f>F24*(1+MAX($B$5,'Q3) data'!F21))</f>
        <v>125214.45306562497</v>
      </c>
      <c r="H24" s="37">
        <f>G24*(1+MAX($B$5,'Q3) data'!G21))</f>
        <v>130849.10345357808</v>
      </c>
      <c r="I24" s="37">
        <f>H24*(1+MAX($B$5,'Q3) data'!H21))</f>
        <v>137391.558626257</v>
      </c>
      <c r="J24" s="37">
        <f>I24*(1+MAX($B$5,'Q3) data'!I21))</f>
        <v>144948.09435070114</v>
      </c>
      <c r="K24" s="37">
        <f>J24*(1+MAX($B$5,'Q3) data'!J21))</f>
        <v>153644.9800117432</v>
      </c>
      <c r="L24" s="37">
        <f>K24*(1+MAX($B$5,'Q3) data'!K21))</f>
        <v>160559.00411227162</v>
      </c>
    </row>
    <row r="25" spans="1:12">
      <c r="A25">
        <v>16</v>
      </c>
      <c r="B25" s="37">
        <f t="shared" si="0"/>
        <v>100000</v>
      </c>
      <c r="C25" s="37">
        <f>B25*(1+MAX($B$5,'Q3) data'!B22))</f>
        <v>104500</v>
      </c>
      <c r="D25" s="37">
        <f>C25*(1+MAX($B$5,'Q3) data'!C22))</f>
        <v>109202.49999999999</v>
      </c>
      <c r="E25" s="37">
        <f>D25*(1+MAX($B$5,'Q3) data'!D22))</f>
        <v>114116.61249999997</v>
      </c>
      <c r="F25" s="37">
        <f>E25*(1+MAX($B$5,'Q3) data'!E22))</f>
        <v>120963.60924999998</v>
      </c>
      <c r="G25" s="37">
        <f>F25*(1+MAX($B$5,'Q3) data'!F22))</f>
        <v>127011.78971249999</v>
      </c>
      <c r="H25" s="37">
        <f>G25*(1+MAX($B$5,'Q3) data'!G22))</f>
        <v>132727.32024956247</v>
      </c>
      <c r="I25" s="37">
        <f>H25*(1+MAX($B$5,'Q3) data'!H22))</f>
        <v>139363.6862620406</v>
      </c>
      <c r="J25" s="37">
        <f>I25*(1+MAX($B$5,'Q3) data'!I22))</f>
        <v>145635.05214383241</v>
      </c>
      <c r="K25" s="37">
        <f>J25*(1+MAX($B$5,'Q3) data'!J22))</f>
        <v>152188.62949030485</v>
      </c>
      <c r="L25" s="37">
        <f>K25*(1+MAX($B$5,'Q3) data'!K22))</f>
        <v>160559.00411227162</v>
      </c>
    </row>
    <row r="26" spans="1:12">
      <c r="A26">
        <v>17</v>
      </c>
      <c r="B26" s="37">
        <f t="shared" si="0"/>
        <v>100000</v>
      </c>
      <c r="C26" s="37">
        <f>B26*(1+MAX($B$5,'Q3) data'!B23))</f>
        <v>105000</v>
      </c>
      <c r="D26" s="37">
        <f>C26*(1+MAX($B$5,'Q3) data'!C23))</f>
        <v>109724.99999999999</v>
      </c>
      <c r="E26" s="37">
        <f>D26*(1+MAX($B$5,'Q3) data'!D23))</f>
        <v>114662.62499999997</v>
      </c>
      <c r="F26" s="37">
        <f>E26*(1+MAX($B$5,'Q3) data'!E23))</f>
        <v>120395.75624999998</v>
      </c>
      <c r="G26" s="37">
        <f>F26*(1+MAX($B$5,'Q3) data'!F23))</f>
        <v>128823.45918749999</v>
      </c>
      <c r="H26" s="37">
        <f>G26*(1+MAX($B$5,'Q3) data'!G23))</f>
        <v>134620.51485093747</v>
      </c>
      <c r="I26" s="37">
        <f>H26*(1+MAX($B$5,'Q3) data'!H23))</f>
        <v>140678.43801922965</v>
      </c>
      <c r="J26" s="37">
        <f>I26*(1+MAX($B$5,'Q3) data'!I23))</f>
        <v>147008.96773009497</v>
      </c>
      <c r="K26" s="37">
        <f>J26*(1+MAX($B$5,'Q3) data'!J23))</f>
        <v>158769.68514850258</v>
      </c>
      <c r="L26" s="37">
        <f>K26*(1+MAX($B$5,'Q3) data'!K23))</f>
        <v>165914.32098018518</v>
      </c>
    </row>
    <row r="27" spans="1:12">
      <c r="A27">
        <v>18</v>
      </c>
      <c r="B27" s="37">
        <f t="shared" si="0"/>
        <v>100000</v>
      </c>
      <c r="C27" s="37">
        <f>B27*(1+MAX($B$5,'Q3) data'!B24))</f>
        <v>104500</v>
      </c>
      <c r="D27" s="37">
        <f>C27*(1+MAX($B$5,'Q3) data'!C24))</f>
        <v>112860.00000000001</v>
      </c>
      <c r="E27" s="37">
        <f>D27*(1+MAX($B$5,'Q3) data'!D24))</f>
        <v>117938.70000000001</v>
      </c>
      <c r="F27" s="37">
        <f>E27*(1+MAX($B$5,'Q3) data'!E24))</f>
        <v>125604.71550000001</v>
      </c>
      <c r="G27" s="37">
        <f>F27*(1+MAX($B$5,'Q3) data'!F24))</f>
        <v>131256.92769750001</v>
      </c>
      <c r="H27" s="37">
        <f>G27*(1+MAX($B$5,'Q3) data'!G24))</f>
        <v>138476.05872086249</v>
      </c>
      <c r="I27" s="37">
        <f>H27*(1+MAX($B$5,'Q3) data'!H24))</f>
        <v>144707.48136330128</v>
      </c>
      <c r="J27" s="37">
        <f>I27*(1+MAX($B$5,'Q3) data'!I24))</f>
        <v>151219.31802464984</v>
      </c>
      <c r="K27" s="37">
        <f>J27*(1+MAX($B$5,'Q3) data'!J24))</f>
        <v>160292.47710612885</v>
      </c>
      <c r="L27" s="37">
        <f>K27*(1+MAX($B$5,'Q3) data'!K24))</f>
        <v>167505.63857590462</v>
      </c>
    </row>
    <row r="28" spans="1:12">
      <c r="A28">
        <v>19</v>
      </c>
      <c r="B28" s="37">
        <f t="shared" si="0"/>
        <v>100000</v>
      </c>
      <c r="C28" s="37">
        <f>B28*(1+MAX($B$5,'Q3) data'!B25))</f>
        <v>108500</v>
      </c>
      <c r="D28" s="37">
        <f>C28*(1+MAX($B$5,'Q3) data'!C25))</f>
        <v>118265.00000000001</v>
      </c>
      <c r="E28" s="37">
        <f>D28*(1+MAX($B$5,'Q3) data'!D25))</f>
        <v>123586.925</v>
      </c>
      <c r="F28" s="37">
        <f>E28*(1+MAX($B$5,'Q3) data'!E25))</f>
        <v>129148.336625</v>
      </c>
      <c r="G28" s="37">
        <f>F28*(1+MAX($B$5,'Q3) data'!F25))</f>
        <v>134960.01177312498</v>
      </c>
      <c r="H28" s="37">
        <f>G28*(1+MAX($B$5,'Q3) data'!G25))</f>
        <v>143057.61247951249</v>
      </c>
      <c r="I28" s="37">
        <f>H28*(1+MAX($B$5,'Q3) data'!H25))</f>
        <v>149495.20504109055</v>
      </c>
      <c r="J28" s="37">
        <f>I28*(1+MAX($B$5,'Q3) data'!I25))</f>
        <v>156222.48926793961</v>
      </c>
      <c r="K28" s="37">
        <f>J28*(1+MAX($B$5,'Q3) data'!J25))</f>
        <v>167939.17596303509</v>
      </c>
      <c r="L28" s="37">
        <f>K28*(1+MAX($B$5,'Q3) data'!K25))</f>
        <v>178015.52652081719</v>
      </c>
    </row>
    <row r="29" spans="1:12">
      <c r="A29">
        <v>20</v>
      </c>
      <c r="B29" s="37">
        <f t="shared" si="0"/>
        <v>100000</v>
      </c>
      <c r="C29" s="37">
        <f>B29*(1+MAX($B$5,'Q3) data'!B26))</f>
        <v>104500</v>
      </c>
      <c r="D29" s="37">
        <f>C29*(1+MAX($B$5,'Q3) data'!C26))</f>
        <v>109202.49999999999</v>
      </c>
      <c r="E29" s="37">
        <f>D29*(1+MAX($B$5,'Q3) data'!D26))</f>
        <v>114116.61249999997</v>
      </c>
      <c r="F29" s="37">
        <f>E29*(1+MAX($B$5,'Q3) data'!E26))</f>
        <v>122104.77537499998</v>
      </c>
      <c r="G29" s="37">
        <f>F29*(1+MAX($B$5,'Q3) data'!F26))</f>
        <v>127599.49026687497</v>
      </c>
      <c r="H29" s="37">
        <f>G29*(1+MAX($B$5,'Q3) data'!G26))</f>
        <v>133341.46732888435</v>
      </c>
      <c r="I29" s="37">
        <f>H29*(1+MAX($B$5,'Q3) data'!H26))</f>
        <v>140675.24803197297</v>
      </c>
      <c r="J29" s="37">
        <f>I29*(1+MAX($B$5,'Q3) data'!I26))</f>
        <v>152632.64411469066</v>
      </c>
      <c r="K29" s="37">
        <f>J29*(1+MAX($B$5,'Q3) data'!J26))</f>
        <v>162553.76598214553</v>
      </c>
      <c r="L29" s="37">
        <f>K29*(1+MAX($B$5,'Q3) data'!K26))</f>
        <v>169868.68545134205</v>
      </c>
    </row>
    <row r="30" spans="1:12">
      <c r="A30">
        <v>21</v>
      </c>
      <c r="B30" s="37">
        <f t="shared" si="0"/>
        <v>100000</v>
      </c>
      <c r="C30" s="37">
        <f>B30*(1+MAX($B$5,'Q3) data'!B27))</f>
        <v>107000</v>
      </c>
      <c r="D30" s="37">
        <f>C30*(1+MAX($B$5,'Q3) data'!C27))</f>
        <v>111814.99999999999</v>
      </c>
      <c r="E30" s="37">
        <f>D30*(1+MAX($B$5,'Q3) data'!D27))</f>
        <v>116846.67499999997</v>
      </c>
      <c r="F30" s="37">
        <f>E30*(1+MAX($B$5,'Q3) data'!E27))</f>
        <v>126194.40899999999</v>
      </c>
      <c r="G30" s="37">
        <f>F30*(1+MAX($B$5,'Q3) data'!F27))</f>
        <v>131873.15740499998</v>
      </c>
      <c r="H30" s="37">
        <f>G30*(1+MAX($B$5,'Q3) data'!G27))</f>
        <v>137807.44948822496</v>
      </c>
      <c r="I30" s="37">
        <f>H30*(1+MAX($B$5,'Q3) data'!H27))</f>
        <v>144008.78471519507</v>
      </c>
      <c r="J30" s="37">
        <f>I30*(1+MAX($B$5,'Q3) data'!I27))</f>
        <v>155529.4874924107</v>
      </c>
      <c r="K30" s="37">
        <f>J30*(1+MAX($B$5,'Q3) data'!J27))</f>
        <v>164861.25674195535</v>
      </c>
      <c r="L30" s="37">
        <f>K30*(1+MAX($B$5,'Q3) data'!K27))</f>
        <v>172280.01329534332</v>
      </c>
    </row>
    <row r="31" spans="1:12">
      <c r="A31">
        <v>22</v>
      </c>
      <c r="B31" s="37">
        <f t="shared" si="0"/>
        <v>100000</v>
      </c>
      <c r="C31" s="37">
        <f>B31*(1+MAX($B$5,'Q3) data'!B28))</f>
        <v>104500</v>
      </c>
      <c r="D31" s="37">
        <f>C31*(1+MAX($B$5,'Q3) data'!C28))</f>
        <v>109202.49999999999</v>
      </c>
      <c r="E31" s="37">
        <f>D31*(1+MAX($B$5,'Q3) data'!D28))</f>
        <v>114116.61249999997</v>
      </c>
      <c r="F31" s="37">
        <f>E31*(1+MAX($B$5,'Q3) data'!E28))</f>
        <v>123245.94149999999</v>
      </c>
      <c r="G31" s="37">
        <f>F31*(1+MAX($B$5,'Q3) data'!F28))</f>
        <v>128792.00886749997</v>
      </c>
      <c r="H31" s="37">
        <f>G31*(1+MAX($B$5,'Q3) data'!G28))</f>
        <v>135875.56935521247</v>
      </c>
      <c r="I31" s="37">
        <f>H31*(1+MAX($B$5,'Q3) data'!H28))</f>
        <v>141989.96997619703</v>
      </c>
      <c r="J31" s="37">
        <f>I31*(1+MAX($B$5,'Q3) data'!I28))</f>
        <v>148379.51862512587</v>
      </c>
      <c r="K31" s="37">
        <f>J31*(1+MAX($B$5,'Q3) data'!J28))</f>
        <v>155056.59696325651</v>
      </c>
      <c r="L31" s="37">
        <f>K31*(1+MAX($B$5,'Q3) data'!K28))</f>
        <v>162809.42681141934</v>
      </c>
    </row>
    <row r="32" spans="1:12">
      <c r="A32">
        <v>23</v>
      </c>
      <c r="B32" s="37">
        <f t="shared" si="0"/>
        <v>100000</v>
      </c>
      <c r="C32" s="37">
        <f>B32*(1+MAX($B$5,'Q3) data'!B29))</f>
        <v>104500</v>
      </c>
      <c r="D32" s="37">
        <f>C32*(1+MAX($B$5,'Q3) data'!C29))</f>
        <v>109202.49999999999</v>
      </c>
      <c r="E32" s="37">
        <f>D32*(1+MAX($B$5,'Q3) data'!D29))</f>
        <v>114662.62499999999</v>
      </c>
      <c r="F32" s="37">
        <f>E32*(1+MAX($B$5,'Q3) data'!E29))</f>
        <v>119822.44312499998</v>
      </c>
      <c r="G32" s="37">
        <f>F32*(1+MAX($B$5,'Q3) data'!F29))</f>
        <v>125214.45306562497</v>
      </c>
      <c r="H32" s="37">
        <f>G32*(1+MAX($B$5,'Q3) data'!G29))</f>
        <v>131475.17571890622</v>
      </c>
      <c r="I32" s="37">
        <f>H32*(1+MAX($B$5,'Q3) data'!H29))</f>
        <v>138048.93450485152</v>
      </c>
      <c r="J32" s="37">
        <f>I32*(1+MAX($B$5,'Q3) data'!I29))</f>
        <v>144261.13655756984</v>
      </c>
      <c r="K32" s="37">
        <f>J32*(1+MAX($B$5,'Q3) data'!J29))</f>
        <v>155080.72179938757</v>
      </c>
      <c r="L32" s="37">
        <f>K32*(1+MAX($B$5,'Q3) data'!K29))</f>
        <v>162834.75788935696</v>
      </c>
    </row>
    <row r="33" spans="1:12">
      <c r="A33">
        <v>24</v>
      </c>
      <c r="B33" s="37">
        <f t="shared" si="0"/>
        <v>100000</v>
      </c>
      <c r="C33" s="37">
        <f>B33*(1+MAX($B$5,'Q3) data'!B30))</f>
        <v>105000</v>
      </c>
      <c r="D33" s="37">
        <f>C33*(1+MAX($B$5,'Q3) data'!C30))</f>
        <v>111825</v>
      </c>
      <c r="E33" s="37">
        <f>D33*(1+MAX($B$5,'Q3) data'!D30))</f>
        <v>119652.75</v>
      </c>
      <c r="F33" s="37">
        <f>E33*(1+MAX($B$5,'Q3) data'!E30))</f>
        <v>125037.12374999998</v>
      </c>
      <c r="G33" s="37">
        <f>F33*(1+MAX($B$5,'Q3) data'!F30))</f>
        <v>135665.27926874999</v>
      </c>
      <c r="H33" s="37">
        <f>G33*(1+MAX($B$5,'Q3) data'!G30))</f>
        <v>141770.21683584372</v>
      </c>
      <c r="I33" s="37">
        <f>H33*(1+MAX($B$5,'Q3) data'!H30))</f>
        <v>148149.87659345669</v>
      </c>
      <c r="J33" s="37">
        <f>I33*(1+MAX($B$5,'Q3) data'!I30))</f>
        <v>157779.61857203138</v>
      </c>
      <c r="K33" s="37">
        <f>J33*(1+MAX($B$5,'Q3) data'!J30))</f>
        <v>164879.70140777278</v>
      </c>
      <c r="L33" s="37">
        <f>K33*(1+MAX($B$5,'Q3) data'!K30))</f>
        <v>172299.28797112254</v>
      </c>
    </row>
    <row r="34" spans="1:12">
      <c r="A34">
        <v>25</v>
      </c>
      <c r="B34" s="37">
        <f t="shared" si="0"/>
        <v>100000</v>
      </c>
      <c r="C34" s="37">
        <f>B34*(1+MAX($B$5,'Q3) data'!B31))</f>
        <v>106000</v>
      </c>
      <c r="D34" s="37">
        <f>C34*(1+MAX($B$5,'Q3) data'!C31))</f>
        <v>111300</v>
      </c>
      <c r="E34" s="37">
        <f>D34*(1+MAX($B$5,'Q3) data'!D31))</f>
        <v>116308.49999999999</v>
      </c>
      <c r="F34" s="37">
        <f>E34*(1+MAX($B$5,'Q3) data'!E31))</f>
        <v>122123.92499999999</v>
      </c>
      <c r="G34" s="37">
        <f>F34*(1+MAX($B$5,'Q3) data'!F31))</f>
        <v>130061.98012499999</v>
      </c>
      <c r="H34" s="37">
        <f>G34*(1+MAX($B$5,'Q3) data'!G31))</f>
        <v>137215.38903187498</v>
      </c>
      <c r="I34" s="37">
        <f>H34*(1+MAX($B$5,'Q3) data'!H31))</f>
        <v>150936.9279350625</v>
      </c>
      <c r="J34" s="37">
        <f>I34*(1+MAX($B$5,'Q3) data'!I31))</f>
        <v>157729.08969214029</v>
      </c>
      <c r="K34" s="37">
        <f>J34*(1+MAX($B$5,'Q3) data'!J31))</f>
        <v>164826.89872828659</v>
      </c>
      <c r="L34" s="37">
        <f>K34*(1+MAX($B$5,'Q3) data'!K31))</f>
        <v>176364.78163926664</v>
      </c>
    </row>
    <row r="35" spans="1:12">
      <c r="A35">
        <v>26</v>
      </c>
      <c r="B35" s="37">
        <f t="shared" si="0"/>
        <v>100000</v>
      </c>
      <c r="C35" s="37">
        <f>B35*(1+MAX($B$5,'Q3) data'!B32))</f>
        <v>104500</v>
      </c>
      <c r="D35" s="37">
        <f>C35*(1+MAX($B$5,'Q3) data'!C32))</f>
        <v>109202.49999999999</v>
      </c>
      <c r="E35" s="37">
        <f>D35*(1+MAX($B$5,'Q3) data'!D32))</f>
        <v>114116.61249999997</v>
      </c>
      <c r="F35" s="37">
        <f>E35*(1+MAX($B$5,'Q3) data'!E32))</f>
        <v>119251.86006249997</v>
      </c>
      <c r="G35" s="37">
        <f>F35*(1+MAX($B$5,'Q3) data'!F32))</f>
        <v>127599.49026687497</v>
      </c>
      <c r="H35" s="37">
        <f>G35*(1+MAX($B$5,'Q3) data'!G32))</f>
        <v>133341.46732888435</v>
      </c>
      <c r="I35" s="37">
        <f>H35*(1+MAX($B$5,'Q3) data'!H32))</f>
        <v>142008.66270526181</v>
      </c>
      <c r="J35" s="37">
        <f>I35*(1+MAX($B$5,'Q3) data'!I32))</f>
        <v>148399.0525269986</v>
      </c>
      <c r="K35" s="37">
        <f>J35*(1+MAX($B$5,'Q3) data'!J32))</f>
        <v>155077.00989071353</v>
      </c>
      <c r="L35" s="37">
        <f>K35*(1+MAX($B$5,'Q3) data'!K32))</f>
        <v>163606.24543470275</v>
      </c>
    </row>
    <row r="36" spans="1:12">
      <c r="A36">
        <v>27</v>
      </c>
      <c r="B36" s="37">
        <f t="shared" si="0"/>
        <v>100000</v>
      </c>
      <c r="C36" s="37">
        <f>B36*(1+MAX($B$5,'Q3) data'!B33))</f>
        <v>105000</v>
      </c>
      <c r="D36" s="37">
        <f>C36*(1+MAX($B$5,'Q3) data'!C33))</f>
        <v>111825</v>
      </c>
      <c r="E36" s="37">
        <f>D36*(1+MAX($B$5,'Q3) data'!D33))</f>
        <v>117975.375</v>
      </c>
      <c r="F36" s="37">
        <f>E36*(1+MAX($B$5,'Q3) data'!E33))</f>
        <v>123284.26687499999</v>
      </c>
      <c r="G36" s="37">
        <f>F36*(1+MAX($B$5,'Q3) data'!F33))</f>
        <v>130064.90155312498</v>
      </c>
      <c r="H36" s="37">
        <f>G36*(1+MAX($B$5,'Q3) data'!G33))</f>
        <v>135917.82212301559</v>
      </c>
      <c r="I36" s="37">
        <f>H36*(1+MAX($B$5,'Q3) data'!H33))</f>
        <v>143393.30233978142</v>
      </c>
      <c r="J36" s="37">
        <f>I36*(1+MAX($B$5,'Q3) data'!I33))</f>
        <v>153430.83350356613</v>
      </c>
      <c r="K36" s="37">
        <f>J36*(1+MAX($B$5,'Q3) data'!J33))</f>
        <v>160335.22101122659</v>
      </c>
      <c r="L36" s="37">
        <f>K36*(1+MAX($B$5,'Q3) data'!K33))</f>
        <v>169955.33427190018</v>
      </c>
    </row>
    <row r="37" spans="1:12">
      <c r="A37">
        <v>28</v>
      </c>
      <c r="B37" s="37">
        <f t="shared" si="0"/>
        <v>100000</v>
      </c>
      <c r="C37" s="37">
        <f>B37*(1+MAX($B$5,'Q3) data'!B34))</f>
        <v>107000</v>
      </c>
      <c r="D37" s="37">
        <f>C37*(1+MAX($B$5,'Q3) data'!C34))</f>
        <v>111814.99999999999</v>
      </c>
      <c r="E37" s="37">
        <f>D37*(1+MAX($B$5,'Q3) data'!D34))</f>
        <v>116846.67499999997</v>
      </c>
      <c r="F37" s="37">
        <f>E37*(1+MAX($B$5,'Q3) data'!E34))</f>
        <v>122104.77537499997</v>
      </c>
      <c r="G37" s="37">
        <f>F37*(1+MAX($B$5,'Q3) data'!F34))</f>
        <v>128820.53802062495</v>
      </c>
      <c r="H37" s="37">
        <f>G37*(1+MAX($B$5,'Q3) data'!G34))</f>
        <v>141058.48913258433</v>
      </c>
      <c r="I37" s="37">
        <f>H37*(1+MAX($B$5,'Q3) data'!H34))</f>
        <v>147406.12114355061</v>
      </c>
      <c r="J37" s="37">
        <f>I37*(1+MAX($B$5,'Q3) data'!I34))</f>
        <v>158461.5802293169</v>
      </c>
      <c r="K37" s="37">
        <f>J37*(1+MAX($B$5,'Q3) data'!J34))</f>
        <v>165592.35133963614</v>
      </c>
      <c r="L37" s="37">
        <f>K37*(1+MAX($B$5,'Q3) data'!K34))</f>
        <v>173044.00714991975</v>
      </c>
    </row>
    <row r="38" spans="1:12">
      <c r="A38">
        <v>29</v>
      </c>
      <c r="B38" s="37">
        <f t="shared" si="0"/>
        <v>100000</v>
      </c>
      <c r="C38" s="37">
        <f>B38*(1+MAX($B$5,'Q3) data'!B35))</f>
        <v>107500</v>
      </c>
      <c r="D38" s="37">
        <f>C38*(1+MAX($B$5,'Q3) data'!C35))</f>
        <v>114487.5</v>
      </c>
      <c r="E38" s="37">
        <f>D38*(1+MAX($B$5,'Q3) data'!D35))</f>
        <v>119639.43749999999</v>
      </c>
      <c r="F38" s="37">
        <f>E38*(1+MAX($B$5,'Q3) data'!E35))</f>
        <v>125023.21218749997</v>
      </c>
      <c r="G38" s="37">
        <f>F38*(1+MAX($B$5,'Q3) data'!F35))</f>
        <v>130649.25673593747</v>
      </c>
      <c r="H38" s="37">
        <f>G38*(1+MAX($B$5,'Q3) data'!G35))</f>
        <v>136528.47328905464</v>
      </c>
      <c r="I38" s="37">
        <f>H38*(1+MAX($B$5,'Q3) data'!H35))</f>
        <v>142672.25458706208</v>
      </c>
      <c r="J38" s="37">
        <f>I38*(1+MAX($B$5,'Q3) data'!I35))</f>
        <v>149092.50604347987</v>
      </c>
      <c r="K38" s="37">
        <f>J38*(1+MAX($B$5,'Q3) data'!J35))</f>
        <v>155801.66881543645</v>
      </c>
      <c r="L38" s="37">
        <f>K38*(1+MAX($B$5,'Q3) data'!K35))</f>
        <v>169044.81066474854</v>
      </c>
    </row>
    <row r="39" spans="1:12">
      <c r="A39">
        <v>30</v>
      </c>
      <c r="B39" s="37">
        <f t="shared" si="0"/>
        <v>100000</v>
      </c>
      <c r="C39" s="37">
        <f>B39*(1+MAX($B$5,'Q3) data'!B36))</f>
        <v>104500</v>
      </c>
      <c r="D39" s="37">
        <f>C39*(1+MAX($B$5,'Q3) data'!C36))</f>
        <v>112337.5</v>
      </c>
      <c r="E39" s="37">
        <f>D39*(1+MAX($B$5,'Q3) data'!D36))</f>
        <v>117392.68749999999</v>
      </c>
      <c r="F39" s="37">
        <f>E39*(1+MAX($B$5,'Q3) data'!E36))</f>
        <v>122675.35843749998</v>
      </c>
      <c r="G39" s="37">
        <f>F39*(1+MAX($B$5,'Q3) data'!F36))</f>
        <v>131262.63352812498</v>
      </c>
      <c r="H39" s="37">
        <f>G39*(1+MAX($B$5,'Q3) data'!G36))</f>
        <v>142419.95737801559</v>
      </c>
      <c r="I39" s="37">
        <f>H39*(1+MAX($B$5,'Q3) data'!H36))</f>
        <v>149540.95524691639</v>
      </c>
      <c r="J39" s="37">
        <f>I39*(1+MAX($B$5,'Q3) data'!I36))</f>
        <v>156270.29823302763</v>
      </c>
      <c r="K39" s="37">
        <f>J39*(1+MAX($B$5,'Q3) data'!J36))</f>
        <v>163302.46165351386</v>
      </c>
      <c r="L39" s="37">
        <f>K39*(1+MAX($B$5,'Q3) data'!K36))</f>
        <v>170651.07242792199</v>
      </c>
    </row>
    <row r="40" spans="1:12">
      <c r="A40">
        <v>31</v>
      </c>
      <c r="B40" s="37">
        <f t="shared" si="0"/>
        <v>100000</v>
      </c>
      <c r="C40" s="37">
        <f>B40*(1+MAX($B$5,'Q3) data'!B37))</f>
        <v>106500</v>
      </c>
      <c r="D40" s="37">
        <f>C40*(1+MAX($B$5,'Q3) data'!C37))</f>
        <v>112357.5</v>
      </c>
      <c r="E40" s="37">
        <f>D40*(1+MAX($B$5,'Q3) data'!D37))</f>
        <v>117413.58749999999</v>
      </c>
      <c r="F40" s="37">
        <f>E40*(1+MAX($B$5,'Q3) data'!E37))</f>
        <v>122697.19893749998</v>
      </c>
      <c r="G40" s="37">
        <f>F40*(1+MAX($B$5,'Q3) data'!F37))</f>
        <v>128218.57288968748</v>
      </c>
      <c r="H40" s="37">
        <f>G40*(1+MAX($B$5,'Q3) data'!G37))</f>
        <v>133988.4086697234</v>
      </c>
      <c r="I40" s="37">
        <f>H40*(1+MAX($B$5,'Q3) data'!H37))</f>
        <v>144707.48136330128</v>
      </c>
      <c r="J40" s="37">
        <f>I40*(1+MAX($B$5,'Q3) data'!I37))</f>
        <v>151219.31802464984</v>
      </c>
      <c r="K40" s="37">
        <f>J40*(1+MAX($B$5,'Q3) data'!J37))</f>
        <v>158024.18733575908</v>
      </c>
      <c r="L40" s="37">
        <f>K40*(1+MAX($B$5,'Q3) data'!K37))</f>
        <v>165135.27576586822</v>
      </c>
    </row>
    <row r="41" spans="1:12">
      <c r="A41">
        <v>32</v>
      </c>
      <c r="B41" s="37">
        <f t="shared" si="0"/>
        <v>100000</v>
      </c>
      <c r="C41" s="37">
        <f>B41*(1+MAX($B$5,'Q3) data'!B38))</f>
        <v>104500</v>
      </c>
      <c r="D41" s="37">
        <f>C41*(1+MAX($B$5,'Q3) data'!C38))</f>
        <v>109202.49999999999</v>
      </c>
      <c r="E41" s="37">
        <f>D41*(1+MAX($B$5,'Q3) data'!D38))</f>
        <v>114116.61249999997</v>
      </c>
      <c r="F41" s="37">
        <f>E41*(1+MAX($B$5,'Q3) data'!E38))</f>
        <v>119251.86006249997</v>
      </c>
      <c r="G41" s="37">
        <f>F41*(1+MAX($B$5,'Q3) data'!F38))</f>
        <v>124618.19376531246</v>
      </c>
      <c r="H41" s="37">
        <f>G41*(1+MAX($B$5,'Q3) data'!G38))</f>
        <v>130226.01248475151</v>
      </c>
      <c r="I41" s="37">
        <f>H41*(1+MAX($B$5,'Q3) data'!H38))</f>
        <v>136737.3131089891</v>
      </c>
      <c r="J41" s="37">
        <f>I41*(1+MAX($B$5,'Q3) data'!I38))</f>
        <v>145625.23846107337</v>
      </c>
      <c r="K41" s="37">
        <f>J41*(1+MAX($B$5,'Q3) data'!J38))</f>
        <v>152178.37419182167</v>
      </c>
      <c r="L41" s="37">
        <f>K41*(1+MAX($B$5,'Q3) data'!K38))</f>
        <v>159026.40103045362</v>
      </c>
    </row>
    <row r="42" spans="1:12">
      <c r="A42">
        <v>33</v>
      </c>
      <c r="B42" s="37">
        <f t="shared" ref="B42:B73" si="1">$B$3</f>
        <v>100000</v>
      </c>
      <c r="C42" s="37">
        <f>B42*(1+MAX($B$5,'Q3) data'!B39))</f>
        <v>104500</v>
      </c>
      <c r="D42" s="37">
        <f>C42*(1+MAX($B$5,'Q3) data'!C39))</f>
        <v>110770</v>
      </c>
      <c r="E42" s="37">
        <f>D42*(1+MAX($B$5,'Q3) data'!D39))</f>
        <v>119631.6</v>
      </c>
      <c r="F42" s="37">
        <f>E42*(1+MAX($B$5,'Q3) data'!E39))</f>
        <v>128603.97</v>
      </c>
      <c r="G42" s="37">
        <f>F42*(1+MAX($B$5,'Q3) data'!F39))</f>
        <v>134391.14864999999</v>
      </c>
      <c r="H42" s="37">
        <f>G42*(1+MAX($B$5,'Q3) data'!G39))</f>
        <v>140438.75033924996</v>
      </c>
      <c r="I42" s="37">
        <f>H42*(1+MAX($B$5,'Q3) data'!H39))</f>
        <v>146758.4941045162</v>
      </c>
      <c r="J42" s="37">
        <f>I42*(1+MAX($B$5,'Q3) data'!I39))</f>
        <v>153362.62633921942</v>
      </c>
      <c r="K42" s="37">
        <f>J42*(1+MAX($B$5,'Q3) data'!J39))</f>
        <v>161030.75765618039</v>
      </c>
      <c r="L42" s="37">
        <f>K42*(1+MAX($B$5,'Q3) data'!K39))</f>
        <v>173108.06448039392</v>
      </c>
    </row>
    <row r="43" spans="1:12">
      <c r="A43">
        <v>34</v>
      </c>
      <c r="B43" s="37">
        <f t="shared" si="1"/>
        <v>100000</v>
      </c>
      <c r="C43" s="37">
        <f>B43*(1+MAX($B$5,'Q3) data'!B40))</f>
        <v>105000</v>
      </c>
      <c r="D43" s="37">
        <f>C43*(1+MAX($B$5,'Q3) data'!C40))</f>
        <v>113400.00000000001</v>
      </c>
      <c r="E43" s="37">
        <f>D43*(1+MAX($B$5,'Q3) data'!D40))</f>
        <v>120204.00000000001</v>
      </c>
      <c r="F43" s="37">
        <f>E43*(1+MAX($B$5,'Q3) data'!E40))</f>
        <v>125613.18000000001</v>
      </c>
      <c r="G43" s="37">
        <f>F43*(1+MAX($B$5,'Q3) data'!F40))</f>
        <v>131265.77309999999</v>
      </c>
      <c r="H43" s="37">
        <f>G43*(1+MAX($B$5,'Q3) data'!G40))</f>
        <v>139798.04835149998</v>
      </c>
      <c r="I43" s="37">
        <f>H43*(1+MAX($B$5,'Q3) data'!H40))</f>
        <v>146088.96052731748</v>
      </c>
      <c r="J43" s="37">
        <f>I43*(1+MAX($B$5,'Q3) data'!I40))</f>
        <v>158506.52217213946</v>
      </c>
      <c r="K43" s="37">
        <f>J43*(1+MAX($B$5,'Q3) data'!J40))</f>
        <v>165639.31566988572</v>
      </c>
      <c r="L43" s="37">
        <f>K43*(1+MAX($B$5,'Q3) data'!K40))</f>
        <v>174749.47803172944</v>
      </c>
    </row>
    <row r="44" spans="1:12">
      <c r="A44">
        <v>35</v>
      </c>
      <c r="B44" s="37">
        <f t="shared" si="1"/>
        <v>100000</v>
      </c>
      <c r="C44" s="37">
        <f>B44*(1+MAX($B$5,'Q3) data'!B41))</f>
        <v>107000</v>
      </c>
      <c r="D44" s="37">
        <f>C44*(1+MAX($B$5,'Q3) data'!C41))</f>
        <v>113420</v>
      </c>
      <c r="E44" s="37">
        <f>D44*(1+MAX($B$5,'Q3) data'!D41))</f>
        <v>119091</v>
      </c>
      <c r="F44" s="37">
        <f>E44*(1+MAX($B$5,'Q3) data'!E41))</f>
        <v>125641.00499999999</v>
      </c>
      <c r="G44" s="37">
        <f>F44*(1+MAX($B$5,'Q3) data'!F41))</f>
        <v>131294.85022499997</v>
      </c>
      <c r="H44" s="37">
        <f>G44*(1+MAX($B$5,'Q3) data'!G41))</f>
        <v>138516.06698737497</v>
      </c>
      <c r="I44" s="37">
        <f>H44*(1+MAX($B$5,'Q3) data'!H41))</f>
        <v>150982.51301623872</v>
      </c>
      <c r="J44" s="37">
        <f>I44*(1+MAX($B$5,'Q3) data'!I41))</f>
        <v>157776.72610196946</v>
      </c>
      <c r="K44" s="37">
        <f>J44*(1+MAX($B$5,'Q3) data'!J41))</f>
        <v>166454.44603757776</v>
      </c>
      <c r="L44" s="37">
        <f>K44*(1+MAX($B$5,'Q3) data'!K41))</f>
        <v>173944.89610926874</v>
      </c>
    </row>
    <row r="45" spans="1:12">
      <c r="A45">
        <v>36</v>
      </c>
      <c r="B45" s="37">
        <f t="shared" si="1"/>
        <v>100000</v>
      </c>
      <c r="C45" s="37">
        <f>B45*(1+MAX($B$5,'Q3) data'!B42))</f>
        <v>104500</v>
      </c>
      <c r="D45" s="37">
        <f>C45*(1+MAX($B$5,'Q3) data'!C42))</f>
        <v>109725</v>
      </c>
      <c r="E45" s="37">
        <f>D45*(1+MAX($B$5,'Q3) data'!D42))</f>
        <v>116857.125</v>
      </c>
      <c r="F45" s="37">
        <f>E45*(1+MAX($B$5,'Q3) data'!E42))</f>
        <v>122115.69562499999</v>
      </c>
      <c r="G45" s="37">
        <f>F45*(1+MAX($B$5,'Q3) data'!F42))</f>
        <v>127610.90192812498</v>
      </c>
      <c r="H45" s="37">
        <f>G45*(1+MAX($B$5,'Q3) data'!G42))</f>
        <v>133353.39251489058</v>
      </c>
      <c r="I45" s="37">
        <f>H45*(1+MAX($B$5,'Q3) data'!H42))</f>
        <v>141354.59606578402</v>
      </c>
      <c r="J45" s="37">
        <f>I45*(1+MAX($B$5,'Q3) data'!I42))</f>
        <v>147715.55288874428</v>
      </c>
      <c r="K45" s="37">
        <f>J45*(1+MAX($B$5,'Q3) data'!J42))</f>
        <v>154362.75276873776</v>
      </c>
      <c r="L45" s="37">
        <f>K45*(1+MAX($B$5,'Q3) data'!K42))</f>
        <v>161309.07664333095</v>
      </c>
    </row>
    <row r="46" spans="1:12">
      <c r="A46">
        <v>37</v>
      </c>
      <c r="B46" s="37">
        <f t="shared" si="1"/>
        <v>100000</v>
      </c>
      <c r="C46" s="37">
        <f>B46*(1+MAX($B$5,'Q3) data'!B43))</f>
        <v>106500</v>
      </c>
      <c r="D46" s="37">
        <f>C46*(1+MAX($B$5,'Q3) data'!C43))</f>
        <v>111292.49999999999</v>
      </c>
      <c r="E46" s="37">
        <f>D46*(1+MAX($B$5,'Q3) data'!D43))</f>
        <v>117970.04999999999</v>
      </c>
      <c r="F46" s="37">
        <f>E46*(1+MAX($B$5,'Q3) data'!E43))</f>
        <v>123278.70224999997</v>
      </c>
      <c r="G46" s="37">
        <f>F46*(1+MAX($B$5,'Q3) data'!F43))</f>
        <v>129442.63736249998</v>
      </c>
      <c r="H46" s="37">
        <f>G46*(1+MAX($B$5,'Q3) data'!G43))</f>
        <v>135914.76923062498</v>
      </c>
      <c r="I46" s="37">
        <f>H46*(1+MAX($B$5,'Q3) data'!H43))</f>
        <v>146108.37692292186</v>
      </c>
      <c r="J46" s="37">
        <f>I46*(1+MAX($B$5,'Q3) data'!I43))</f>
        <v>152683.25388445333</v>
      </c>
      <c r="K46" s="37">
        <f>J46*(1+MAX($B$5,'Q3) data'!J43))</f>
        <v>159554.00030925372</v>
      </c>
      <c r="L46" s="37">
        <f>K46*(1+MAX($B$5,'Q3) data'!K43))</f>
        <v>166733.93032317012</v>
      </c>
    </row>
    <row r="47" spans="1:12">
      <c r="A47">
        <v>38</v>
      </c>
      <c r="B47" s="37">
        <f t="shared" si="1"/>
        <v>100000</v>
      </c>
      <c r="C47" s="37">
        <f>B47*(1+MAX($B$5,'Q3) data'!B44))</f>
        <v>104500</v>
      </c>
      <c r="D47" s="37">
        <f>C47*(1+MAX($B$5,'Q3) data'!C44))</f>
        <v>109202.49999999999</v>
      </c>
      <c r="E47" s="37">
        <f>D47*(1+MAX($B$5,'Q3) data'!D44))</f>
        <v>114116.61249999997</v>
      </c>
      <c r="F47" s="37">
        <f>E47*(1+MAX($B$5,'Q3) data'!E44))</f>
        <v>119251.86006249997</v>
      </c>
      <c r="G47" s="37">
        <f>F47*(1+MAX($B$5,'Q3) data'!F44))</f>
        <v>127599.49026687497</v>
      </c>
      <c r="H47" s="37">
        <f>G47*(1+MAX($B$5,'Q3) data'!G44))</f>
        <v>133341.46732888435</v>
      </c>
      <c r="I47" s="37">
        <f>H47*(1+MAX($B$5,'Q3) data'!H44))</f>
        <v>146008.90672512836</v>
      </c>
      <c r="J47" s="37">
        <f>I47*(1+MAX($B$5,'Q3) data'!I44))</f>
        <v>154039.39659501042</v>
      </c>
      <c r="K47" s="37">
        <f>J47*(1+MAX($B$5,'Q3) data'!J44))</f>
        <v>161741.36642476096</v>
      </c>
      <c r="L47" s="37">
        <f>K47*(1+MAX($B$5,'Q3) data'!K44))</f>
        <v>169828.43474599902</v>
      </c>
    </row>
    <row r="48" spans="1:12">
      <c r="A48">
        <v>39</v>
      </c>
      <c r="B48" s="37">
        <f t="shared" si="1"/>
        <v>100000</v>
      </c>
      <c r="C48" s="37">
        <f>B48*(1+MAX($B$5,'Q3) data'!B45))</f>
        <v>105000</v>
      </c>
      <c r="D48" s="37">
        <f>C48*(1+MAX($B$5,'Q3) data'!C45))</f>
        <v>109724.99999999999</v>
      </c>
      <c r="E48" s="37">
        <f>D48*(1+MAX($B$5,'Q3) data'!D45))</f>
        <v>118502.99999999999</v>
      </c>
      <c r="F48" s="37">
        <f>E48*(1+MAX($B$5,'Q3) data'!E45))</f>
        <v>123835.63499999998</v>
      </c>
      <c r="G48" s="37">
        <f>F48*(1+MAX($B$5,'Q3) data'!F45))</f>
        <v>129408.23857499997</v>
      </c>
      <c r="H48" s="37">
        <f>G48*(1+MAX($B$5,'Q3) data'!G45))</f>
        <v>139760.89766099997</v>
      </c>
      <c r="I48" s="37">
        <f>H48*(1+MAX($B$5,'Q3) data'!H45))</f>
        <v>146050.13805574496</v>
      </c>
      <c r="J48" s="37">
        <f>I48*(1+MAX($B$5,'Q3) data'!I45))</f>
        <v>154813.14633908967</v>
      </c>
      <c r="K48" s="37">
        <f>J48*(1+MAX($B$5,'Q3) data'!J45))</f>
        <v>161779.73792434868</v>
      </c>
      <c r="L48" s="37">
        <f>K48*(1+MAX($B$5,'Q3) data'!K45))</f>
        <v>171486.52219980961</v>
      </c>
    </row>
    <row r="49" spans="1:12">
      <c r="A49">
        <v>40</v>
      </c>
      <c r="B49" s="37">
        <f t="shared" si="1"/>
        <v>100000</v>
      </c>
      <c r="C49" s="37">
        <f>B49*(1+MAX($B$5,'Q3) data'!B46))</f>
        <v>104500</v>
      </c>
      <c r="D49" s="37">
        <f>C49*(1+MAX($B$5,'Q3) data'!C46))</f>
        <v>110770</v>
      </c>
      <c r="E49" s="37">
        <f>D49*(1+MAX($B$5,'Q3) data'!D46))</f>
        <v>119077.75</v>
      </c>
      <c r="F49" s="37">
        <f>E49*(1+MAX($B$5,'Q3) data'!E46))</f>
        <v>126222.41500000001</v>
      </c>
      <c r="G49" s="37">
        <f>F49*(1+MAX($B$5,'Q3) data'!F46))</f>
        <v>131902.423675</v>
      </c>
      <c r="H49" s="37">
        <f>G49*(1+MAX($B$5,'Q3) data'!G46))</f>
        <v>139157.056977125</v>
      </c>
      <c r="I49" s="37">
        <f>H49*(1+MAX($B$5,'Q3) data'!H46))</f>
        <v>145419.1245410956</v>
      </c>
      <c r="J49" s="37">
        <f>I49*(1+MAX($B$5,'Q3) data'!I46))</f>
        <v>153417.17639085586</v>
      </c>
      <c r="K49" s="37">
        <f>J49*(1+MAX($B$5,'Q3) data'!J46))</f>
        <v>161088.03521039867</v>
      </c>
      <c r="L49" s="37">
        <f>K49*(1+MAX($B$5,'Q3) data'!K46))</f>
        <v>168336.9967948666</v>
      </c>
    </row>
    <row r="50" spans="1:12">
      <c r="A50">
        <v>41</v>
      </c>
      <c r="B50" s="37">
        <f t="shared" si="1"/>
        <v>100000</v>
      </c>
      <c r="C50" s="37">
        <f>B50*(1+MAX($B$5,'Q3) data'!B47))</f>
        <v>104500</v>
      </c>
      <c r="D50" s="37">
        <f>C50*(1+MAX($B$5,'Q3) data'!C47))</f>
        <v>109202.49999999999</v>
      </c>
      <c r="E50" s="37">
        <f>D50*(1+MAX($B$5,'Q3) data'!D47))</f>
        <v>117938.7</v>
      </c>
      <c r="F50" s="37">
        <f>E50*(1+MAX($B$5,'Q3) data'!E47))</f>
        <v>123245.94149999999</v>
      </c>
      <c r="G50" s="37">
        <f>F50*(1+MAX($B$5,'Q3) data'!F47))</f>
        <v>128792.00886749997</v>
      </c>
      <c r="H50" s="37">
        <f>G50*(1+MAX($B$5,'Q3) data'!G47))</f>
        <v>134587.64926653745</v>
      </c>
      <c r="I50" s="37">
        <f>H50*(1+MAX($B$5,'Q3) data'!H47))</f>
        <v>140644.09348353164</v>
      </c>
      <c r="J50" s="37">
        <f>I50*(1+MAX($B$5,'Q3) data'!I47))</f>
        <v>146973.07769029055</v>
      </c>
      <c r="K50" s="37">
        <f>J50*(1+MAX($B$5,'Q3) data'!J47))</f>
        <v>154321.73157480508</v>
      </c>
      <c r="L50" s="37">
        <f>K50*(1+MAX($B$5,'Q3) data'!K47))</f>
        <v>161266.2094956713</v>
      </c>
    </row>
    <row r="51" spans="1:12">
      <c r="A51">
        <v>42</v>
      </c>
      <c r="B51" s="37">
        <f t="shared" si="1"/>
        <v>100000</v>
      </c>
      <c r="C51" s="37">
        <f>B51*(1+MAX($B$5,'Q3) data'!B48))</f>
        <v>106500</v>
      </c>
      <c r="D51" s="37">
        <f>C51*(1+MAX($B$5,'Q3) data'!C48))</f>
        <v>111292.49999999999</v>
      </c>
      <c r="E51" s="37">
        <f>D51*(1+MAX($B$5,'Q3) data'!D48))</f>
        <v>116857.12499999999</v>
      </c>
      <c r="F51" s="37">
        <f>E51*(1+MAX($B$5,'Q3) data'!E48))</f>
        <v>123284.26687499997</v>
      </c>
      <c r="G51" s="37">
        <f>F51*(1+MAX($B$5,'Q3) data'!F48))</f>
        <v>129448.48021874997</v>
      </c>
      <c r="H51" s="37">
        <f>G51*(1+MAX($B$5,'Q3) data'!G48))</f>
        <v>135273.6618285937</v>
      </c>
      <c r="I51" s="37">
        <f>H51*(1+MAX($B$5,'Q3) data'!H48))</f>
        <v>144066.44984745228</v>
      </c>
      <c r="J51" s="37">
        <f>I51*(1+MAX($B$5,'Q3) data'!I48))</f>
        <v>154871.4335860112</v>
      </c>
      <c r="K51" s="37">
        <f>J51*(1+MAX($B$5,'Q3) data'!J48))</f>
        <v>164938.07676910193</v>
      </c>
      <c r="L51" s="37">
        <f>K51*(1+MAX($B$5,'Q3) data'!K48))</f>
        <v>174009.67099140253</v>
      </c>
    </row>
    <row r="52" spans="1:12">
      <c r="A52">
        <v>43</v>
      </c>
      <c r="B52" s="37">
        <f t="shared" si="1"/>
        <v>100000</v>
      </c>
      <c r="C52" s="37">
        <f>B52*(1+MAX($B$5,'Q3) data'!B49))</f>
        <v>105500</v>
      </c>
      <c r="D52" s="37">
        <f>C52*(1+MAX($B$5,'Q3) data'!C49))</f>
        <v>110247.49999999999</v>
      </c>
      <c r="E52" s="37">
        <f>D52*(1+MAX($B$5,'Q3) data'!D49))</f>
        <v>115208.63749999998</v>
      </c>
      <c r="F52" s="37">
        <f>E52*(1+MAX($B$5,'Q3) data'!E49))</f>
        <v>123273.24212499999</v>
      </c>
      <c r="G52" s="37">
        <f>F52*(1+MAX($B$5,'Q3) data'!F49))</f>
        <v>128820.53802062498</v>
      </c>
      <c r="H52" s="37">
        <f>G52*(1+MAX($B$5,'Q3) data'!G49))</f>
        <v>135261.56492165625</v>
      </c>
      <c r="I52" s="37">
        <f>H52*(1+MAX($B$5,'Q3) data'!H49))</f>
        <v>141348.33534313078</v>
      </c>
      <c r="J52" s="37">
        <f>I52*(1+MAX($B$5,'Q3) data'!I49))</f>
        <v>148415.75211028731</v>
      </c>
      <c r="K52" s="37">
        <f>J52*(1+MAX($B$5,'Q3) data'!J49))</f>
        <v>155094.46095525022</v>
      </c>
      <c r="L52" s="37">
        <f>K52*(1+MAX($B$5,'Q3) data'!K49))</f>
        <v>162073.71169823647</v>
      </c>
    </row>
    <row r="53" spans="1:12">
      <c r="A53">
        <v>44</v>
      </c>
      <c r="B53" s="37">
        <f t="shared" si="1"/>
        <v>100000</v>
      </c>
      <c r="C53" s="37">
        <f>B53*(1+MAX($B$5,'Q3) data'!B50))</f>
        <v>104500</v>
      </c>
      <c r="D53" s="37">
        <f>C53*(1+MAX($B$5,'Q3) data'!C50))</f>
        <v>109202.49999999999</v>
      </c>
      <c r="E53" s="37">
        <f>D53*(1+MAX($B$5,'Q3) data'!D50))</f>
        <v>114662.62499999999</v>
      </c>
      <c r="F53" s="37">
        <f>E53*(1+MAX($B$5,'Q3) data'!E50))</f>
        <v>119822.44312499998</v>
      </c>
      <c r="G53" s="37">
        <f>F53*(1+MAX($B$5,'Q3) data'!F50))</f>
        <v>125214.45306562497</v>
      </c>
      <c r="H53" s="37">
        <f>G53*(1+MAX($B$5,'Q3) data'!G50))</f>
        <v>130849.10345357808</v>
      </c>
      <c r="I53" s="37">
        <f>H53*(1+MAX($B$5,'Q3) data'!H50))</f>
        <v>139354.29517806065</v>
      </c>
      <c r="J53" s="37">
        <f>I53*(1+MAX($B$5,'Q3) data'!I50))</f>
        <v>145625.23846107337</v>
      </c>
      <c r="K53" s="37">
        <f>J53*(1+MAX($B$5,'Q3) data'!J50))</f>
        <v>152178.37419182167</v>
      </c>
      <c r="L53" s="37">
        <f>K53*(1+MAX($B$5,'Q3) data'!K50))</f>
        <v>159026.40103045362</v>
      </c>
    </row>
    <row r="54" spans="1:12">
      <c r="A54">
        <v>45</v>
      </c>
      <c r="B54" s="37">
        <f t="shared" si="1"/>
        <v>100000</v>
      </c>
      <c r="C54" s="37">
        <f>B54*(1+MAX($B$5,'Q3) data'!B51))</f>
        <v>104500</v>
      </c>
      <c r="D54" s="37">
        <f>C54*(1+MAX($B$5,'Q3) data'!C51))</f>
        <v>110770</v>
      </c>
      <c r="E54" s="37">
        <f>D54*(1+MAX($B$5,'Q3) data'!D51))</f>
        <v>115754.65</v>
      </c>
      <c r="F54" s="37">
        <f>E54*(1+MAX($B$5,'Q3) data'!E51))</f>
        <v>120963.60924999998</v>
      </c>
      <c r="G54" s="37">
        <f>F54*(1+MAX($B$5,'Q3) data'!F51))</f>
        <v>129431.06189749998</v>
      </c>
      <c r="H54" s="37">
        <f>G54*(1+MAX($B$5,'Q3) data'!G51))</f>
        <v>135255.45968288748</v>
      </c>
      <c r="I54" s="37">
        <f>H54*(1+MAX($B$5,'Q3) data'!H51))</f>
        <v>144047.06456227516</v>
      </c>
      <c r="J54" s="37">
        <f>I54*(1+MAX($B$5,'Q3) data'!I51))</f>
        <v>151249.41779038892</v>
      </c>
      <c r="K54" s="37">
        <f>J54*(1+MAX($B$5,'Q3) data'!J51))</f>
        <v>159568.13576886032</v>
      </c>
      <c r="L54" s="37">
        <f>K54*(1+MAX($B$5,'Q3) data'!K51))</f>
        <v>170737.90527268054</v>
      </c>
    </row>
    <row r="55" spans="1:12">
      <c r="A55">
        <v>46</v>
      </c>
      <c r="B55" s="37">
        <f t="shared" si="1"/>
        <v>100000</v>
      </c>
      <c r="C55" s="37">
        <f>B55*(1+MAX($B$5,'Q3) data'!B52))</f>
        <v>104500</v>
      </c>
      <c r="D55" s="37">
        <f>C55*(1+MAX($B$5,'Q3) data'!C52))</f>
        <v>109202.49999999999</v>
      </c>
      <c r="E55" s="37">
        <f>D55*(1+MAX($B$5,'Q3) data'!D52))</f>
        <v>115208.63749999998</v>
      </c>
      <c r="F55" s="37">
        <f>E55*(1+MAX($B$5,'Q3) data'!E52))</f>
        <v>122121.15574999999</v>
      </c>
      <c r="G55" s="37">
        <f>F55*(1+MAX($B$5,'Q3) data'!F52))</f>
        <v>127616.60775874997</v>
      </c>
      <c r="H55" s="37">
        <f>G55*(1+MAX($B$5,'Q3) data'!G52))</f>
        <v>133359.3551078937</v>
      </c>
      <c r="I55" s="37">
        <f>H55*(1+MAX($B$5,'Q3) data'!H52))</f>
        <v>142027.71318990679</v>
      </c>
      <c r="J55" s="37">
        <f>I55*(1+MAX($B$5,'Q3) data'!I52))</f>
        <v>153389.93024509936</v>
      </c>
      <c r="K55" s="37">
        <f>J55*(1+MAX($B$5,'Q3) data'!J52))</f>
        <v>160292.47710612882</v>
      </c>
      <c r="L55" s="37">
        <f>K55*(1+MAX($B$5,'Q3) data'!K52))</f>
        <v>169910.02573249655</v>
      </c>
    </row>
    <row r="56" spans="1:12">
      <c r="A56">
        <v>47</v>
      </c>
      <c r="B56" s="37">
        <f t="shared" si="1"/>
        <v>100000</v>
      </c>
      <c r="C56" s="37">
        <f>B56*(1+MAX($B$5,'Q3) data'!B53))</f>
        <v>107000</v>
      </c>
      <c r="D56" s="37">
        <f>C56*(1+MAX($B$5,'Q3) data'!C53))</f>
        <v>112885</v>
      </c>
      <c r="E56" s="37">
        <f>D56*(1+MAX($B$5,'Q3) data'!D53))</f>
        <v>122480.22499999999</v>
      </c>
      <c r="F56" s="37">
        <f>E56*(1+MAX($B$5,'Q3) data'!E53))</f>
        <v>131053.84075</v>
      </c>
      <c r="G56" s="37">
        <f>F56*(1+MAX($B$5,'Q3) data'!F53))</f>
        <v>136951.26358375</v>
      </c>
      <c r="H56" s="37">
        <f>G56*(1+MAX($B$5,'Q3) data'!G53))</f>
        <v>144483.58308085625</v>
      </c>
      <c r="I56" s="37">
        <f>H56*(1+MAX($B$5,'Q3) data'!H53))</f>
        <v>150985.34431949476</v>
      </c>
      <c r="J56" s="37">
        <f>I56*(1+MAX($B$5,'Q3) data'!I53))</f>
        <v>160044.46497866444</v>
      </c>
      <c r="K56" s="37">
        <f>J56*(1+MAX($B$5,'Q3) data'!J53))</f>
        <v>171247.57752717097</v>
      </c>
      <c r="L56" s="37">
        <f>K56*(1+MAX($B$5,'Q3) data'!K53))</f>
        <v>178953.71851589365</v>
      </c>
    </row>
    <row r="57" spans="1:12">
      <c r="A57">
        <v>48</v>
      </c>
      <c r="B57" s="37">
        <f t="shared" si="1"/>
        <v>100000</v>
      </c>
      <c r="C57" s="37">
        <f>B57*(1+MAX($B$5,'Q3) data'!B54))</f>
        <v>108000</v>
      </c>
      <c r="D57" s="37">
        <f>C57*(1+MAX($B$5,'Q3) data'!C54))</f>
        <v>112859.99999999999</v>
      </c>
      <c r="E57" s="37">
        <f>D57*(1+MAX($B$5,'Q3) data'!D54))</f>
        <v>117938.69999999998</v>
      </c>
      <c r="F57" s="37">
        <f>E57*(1+MAX($B$5,'Q3) data'!E54))</f>
        <v>123245.94149999997</v>
      </c>
      <c r="G57" s="37">
        <f>F57*(1+MAX($B$5,'Q3) data'!F54))</f>
        <v>133721.84652749996</v>
      </c>
      <c r="H57" s="37">
        <f>G57*(1+MAX($B$5,'Q3) data'!G54))</f>
        <v>139739.32962123744</v>
      </c>
      <c r="I57" s="37">
        <f>H57*(1+MAX($B$5,'Q3) data'!H54))</f>
        <v>146027.59945419311</v>
      </c>
      <c r="J57" s="37">
        <f>I57*(1+MAX($B$5,'Q3) data'!I54))</f>
        <v>152598.84142963181</v>
      </c>
      <c r="K57" s="37">
        <f>J57*(1+MAX($B$5,'Q3) data'!J54))</f>
        <v>160228.78350111342</v>
      </c>
      <c r="L57" s="37">
        <f>K57*(1+MAX($B$5,'Q3) data'!K54))</f>
        <v>167439.0787586635</v>
      </c>
    </row>
    <row r="58" spans="1:12">
      <c r="A58">
        <v>49</v>
      </c>
      <c r="B58" s="37">
        <f t="shared" si="1"/>
        <v>100000</v>
      </c>
      <c r="C58" s="37">
        <f>B58*(1+MAX($B$5,'Q3) data'!B55))</f>
        <v>104500</v>
      </c>
      <c r="D58" s="37">
        <f>C58*(1+MAX($B$5,'Q3) data'!C55))</f>
        <v>109725</v>
      </c>
      <c r="E58" s="37">
        <f>D58*(1+MAX($B$5,'Q3) data'!D55))</f>
        <v>115211.25</v>
      </c>
      <c r="F58" s="37">
        <f>E58*(1+MAX($B$5,'Q3) data'!E55))</f>
        <v>122699.98125</v>
      </c>
      <c r="G58" s="37">
        <f>F58*(1+MAX($B$5,'Q3) data'!F55))</f>
        <v>128834.9803125</v>
      </c>
      <c r="H58" s="37">
        <f>G58*(1+MAX($B$5,'Q3) data'!G55))</f>
        <v>134632.55442656251</v>
      </c>
      <c r="I58" s="37">
        <f>H58*(1+MAX($B$5,'Q3) data'!H55))</f>
        <v>140691.01937575781</v>
      </c>
      <c r="J58" s="37">
        <f>I58*(1+MAX($B$5,'Q3) data'!I55))</f>
        <v>147022.11524766689</v>
      </c>
      <c r="K58" s="37">
        <f>J58*(1+MAX($B$5,'Q3) data'!J55))</f>
        <v>153638.1104338119</v>
      </c>
      <c r="L58" s="37">
        <f>K58*(1+MAX($B$5,'Q3) data'!K55))</f>
        <v>164392.77816417874</v>
      </c>
    </row>
    <row r="59" spans="1:12">
      <c r="A59">
        <v>50</v>
      </c>
      <c r="B59" s="37">
        <f t="shared" si="1"/>
        <v>100000</v>
      </c>
      <c r="C59" s="37">
        <f>B59*(1+MAX($B$5,'Q3) data'!B56))</f>
        <v>104500</v>
      </c>
      <c r="D59" s="37">
        <f>C59*(1+MAX($B$5,'Q3) data'!C56))</f>
        <v>110247.5</v>
      </c>
      <c r="E59" s="37">
        <f>D59*(1+MAX($B$5,'Q3) data'!D56))</f>
        <v>116311.11249999999</v>
      </c>
      <c r="F59" s="37">
        <f>E59*(1+MAX($B$5,'Q3) data'!E56))</f>
        <v>122126.668125</v>
      </c>
      <c r="G59" s="37">
        <f>F59*(1+MAX($B$5,'Q3) data'!F56))</f>
        <v>127622.36819062498</v>
      </c>
      <c r="H59" s="37">
        <f>G59*(1+MAX($B$5,'Q3) data'!G56))</f>
        <v>133365.37475920308</v>
      </c>
      <c r="I59" s="37">
        <f>H59*(1+MAX($B$5,'Q3) data'!H56))</f>
        <v>139366.81662336722</v>
      </c>
      <c r="J59" s="37">
        <f>I59*(1+MAX($B$5,'Q3) data'!I56))</f>
        <v>146335.1574545356</v>
      </c>
      <c r="K59" s="37">
        <f>J59*(1+MAX($B$5,'Q3) data'!J56))</f>
        <v>155115.26690180774</v>
      </c>
      <c r="L59" s="37">
        <f>K59*(1+MAX($B$5,'Q3) data'!K56))</f>
        <v>165973.33558493431</v>
      </c>
    </row>
    <row r="60" spans="1:12">
      <c r="A60">
        <v>51</v>
      </c>
      <c r="B60" s="37">
        <f t="shared" si="1"/>
        <v>100000</v>
      </c>
      <c r="C60" s="37">
        <f>B60*(1+MAX($B$5,'Q3) data'!B57))</f>
        <v>104500</v>
      </c>
      <c r="D60" s="37">
        <f>C60*(1+MAX($B$5,'Q3) data'!C57))</f>
        <v>109725</v>
      </c>
      <c r="E60" s="37">
        <f>D60*(1+MAX($B$5,'Q3) data'!D57))</f>
        <v>114662.62499999999</v>
      </c>
      <c r="F60" s="37">
        <f>E60*(1+MAX($B$5,'Q3) data'!E57))</f>
        <v>122115.69562499998</v>
      </c>
      <c r="G60" s="37">
        <f>F60*(1+MAX($B$5,'Q3) data'!F57))</f>
        <v>127610.90192812496</v>
      </c>
      <c r="H60" s="37">
        <f>G60*(1+MAX($B$5,'Q3) data'!G57))</f>
        <v>135905.61055345307</v>
      </c>
      <c r="I60" s="37">
        <f>H60*(1+MAX($B$5,'Q3) data'!H57))</f>
        <v>144739.4752394275</v>
      </c>
      <c r="J60" s="37">
        <f>I60*(1+MAX($B$5,'Q3) data'!I57))</f>
        <v>151976.44900139887</v>
      </c>
      <c r="K60" s="37">
        <f>J60*(1+MAX($B$5,'Q3) data'!J57))</f>
        <v>158815.38920646181</v>
      </c>
      <c r="L60" s="37">
        <f>K60*(1+MAX($B$5,'Q3) data'!K57))</f>
        <v>165962.08172075258</v>
      </c>
    </row>
    <row r="61" spans="1:12">
      <c r="A61">
        <v>52</v>
      </c>
      <c r="B61" s="37">
        <f t="shared" si="1"/>
        <v>100000</v>
      </c>
      <c r="C61" s="37">
        <f>B61*(1+MAX($B$5,'Q3) data'!B58))</f>
        <v>105500</v>
      </c>
      <c r="D61" s="37">
        <f>C61*(1+MAX($B$5,'Q3) data'!C58))</f>
        <v>110247.49999999999</v>
      </c>
      <c r="E61" s="37">
        <f>D61*(1+MAX($B$5,'Q3) data'!D58))</f>
        <v>115208.63749999998</v>
      </c>
      <c r="F61" s="37">
        <f>E61*(1+MAX($B$5,'Q3) data'!E58))</f>
        <v>120393.02618749997</v>
      </c>
      <c r="G61" s="37">
        <f>F61*(1+MAX($B$5,'Q3) data'!F58))</f>
        <v>125810.71236593746</v>
      </c>
      <c r="H61" s="37">
        <f>G61*(1+MAX($B$5,'Q3) data'!G58))</f>
        <v>134617.4622315531</v>
      </c>
      <c r="I61" s="37">
        <f>H61*(1+MAX($B$5,'Q3) data'!H58))</f>
        <v>140675.24803197299</v>
      </c>
      <c r="J61" s="37">
        <f>I61*(1+MAX($B$5,'Q3) data'!I58))</f>
        <v>147005.63419341177</v>
      </c>
      <c r="K61" s="37">
        <f>J61*(1+MAX($B$5,'Q3) data'!J58))</f>
        <v>153620.88773211528</v>
      </c>
      <c r="L61" s="37">
        <f>K61*(1+MAX($B$5,'Q3) data'!K58))</f>
        <v>160533.82768006047</v>
      </c>
    </row>
    <row r="62" spans="1:12">
      <c r="A62">
        <v>53</v>
      </c>
      <c r="B62" s="37">
        <f t="shared" si="1"/>
        <v>100000</v>
      </c>
      <c r="C62" s="37">
        <f>B62*(1+MAX($B$5,'Q3) data'!B59))</f>
        <v>105000</v>
      </c>
      <c r="D62" s="37">
        <f>C62*(1+MAX($B$5,'Q3) data'!C59))</f>
        <v>109724.99999999999</v>
      </c>
      <c r="E62" s="37">
        <f>D62*(1+MAX($B$5,'Q3) data'!D59))</f>
        <v>114662.62499999997</v>
      </c>
      <c r="F62" s="37">
        <f>E62*(1+MAX($B$5,'Q3) data'!E59))</f>
        <v>119822.44312499996</v>
      </c>
      <c r="G62" s="37">
        <f>F62*(1+MAX($B$5,'Q3) data'!F59))</f>
        <v>131205.57522187495</v>
      </c>
      <c r="H62" s="37">
        <f>G62*(1+MAX($B$5,'Q3) data'!G59))</f>
        <v>141045.99336351556</v>
      </c>
      <c r="I62" s="37">
        <f>H62*(1+MAX($B$5,'Q3) data'!H59))</f>
        <v>147393.06306487374</v>
      </c>
      <c r="J62" s="37">
        <f>I62*(1+MAX($B$5,'Q3) data'!I59))</f>
        <v>157710.5774794149</v>
      </c>
      <c r="K62" s="37">
        <f>J62*(1+MAX($B$5,'Q3) data'!J59))</f>
        <v>166384.65924078273</v>
      </c>
      <c r="L62" s="37">
        <f>K62*(1+MAX($B$5,'Q3) data'!K59))</f>
        <v>180527.35527624926</v>
      </c>
    </row>
    <row r="63" spans="1:12">
      <c r="A63">
        <v>54</v>
      </c>
      <c r="B63" s="37">
        <f t="shared" si="1"/>
        <v>100000</v>
      </c>
      <c r="C63" s="37">
        <f>B63*(1+MAX($B$5,'Q3) data'!B60))</f>
        <v>107500</v>
      </c>
      <c r="D63" s="37">
        <f>C63*(1+MAX($B$5,'Q3) data'!C60))</f>
        <v>112875</v>
      </c>
      <c r="E63" s="37">
        <f>D63*(1+MAX($B$5,'Q3) data'!D60))</f>
        <v>119083.125</v>
      </c>
      <c r="F63" s="37">
        <f>E63*(1+MAX($B$5,'Q3) data'!E60))</f>
        <v>126228.1125</v>
      </c>
      <c r="G63" s="37">
        <f>F63*(1+MAX($B$5,'Q3) data'!F60))</f>
        <v>136326.3615</v>
      </c>
      <c r="H63" s="37">
        <f>G63*(1+MAX($B$5,'Q3) data'!G60))</f>
        <v>142461.04776749999</v>
      </c>
      <c r="I63" s="37">
        <f>H63*(1+MAX($B$5,'Q3) data'!H60))</f>
        <v>148871.79491703748</v>
      </c>
      <c r="J63" s="37">
        <f>I63*(1+MAX($B$5,'Q3) data'!I60))</f>
        <v>155571.02568830416</v>
      </c>
      <c r="K63" s="37">
        <f>J63*(1+MAX($B$5,'Q3) data'!J60))</f>
        <v>164127.43210116087</v>
      </c>
      <c r="L63" s="37">
        <f>K63*(1+MAX($B$5,'Q3) data'!K60))</f>
        <v>173154.4408667247</v>
      </c>
    </row>
    <row r="64" spans="1:12">
      <c r="A64">
        <v>55</v>
      </c>
      <c r="B64" s="37">
        <f t="shared" si="1"/>
        <v>100000</v>
      </c>
      <c r="C64" s="37">
        <f>B64*(1+MAX($B$5,'Q3) data'!B61))</f>
        <v>108000</v>
      </c>
      <c r="D64" s="37">
        <f>C64*(1+MAX($B$5,'Q3) data'!C61))</f>
        <v>112859.99999999999</v>
      </c>
      <c r="E64" s="37">
        <f>D64*(1+MAX($B$5,'Q3) data'!D61))</f>
        <v>119631.59999999999</v>
      </c>
      <c r="F64" s="37">
        <f>E64*(1+MAX($B$5,'Q3) data'!E61))</f>
        <v>125015.02199999998</v>
      </c>
      <c r="G64" s="37">
        <f>F64*(1+MAX($B$5,'Q3) data'!F61))</f>
        <v>130640.69798999997</v>
      </c>
      <c r="H64" s="37">
        <f>G64*(1+MAX($B$5,'Q3) data'!G61))</f>
        <v>138479.13986939998</v>
      </c>
      <c r="I64" s="37">
        <f>H64*(1+MAX($B$5,'Q3) data'!H61))</f>
        <v>146095.49256221697</v>
      </c>
      <c r="J64" s="37">
        <f>I64*(1+MAX($B$5,'Q3) data'!I61))</f>
        <v>152669.78972751673</v>
      </c>
      <c r="K64" s="37">
        <f>J64*(1+MAX($B$5,'Q3) data'!J61))</f>
        <v>164120.02395708047</v>
      </c>
      <c r="L64" s="37">
        <f>K64*(1+MAX($B$5,'Q3) data'!K61))</f>
        <v>174787.82551429069</v>
      </c>
    </row>
    <row r="65" spans="1:12">
      <c r="A65">
        <v>56</v>
      </c>
      <c r="B65" s="37">
        <f t="shared" si="1"/>
        <v>100000</v>
      </c>
      <c r="C65" s="37">
        <f>B65*(1+MAX($B$5,'Q3) data'!B62))</f>
        <v>104500</v>
      </c>
      <c r="D65" s="37">
        <f>C65*(1+MAX($B$5,'Q3) data'!C62))</f>
        <v>109202.49999999999</v>
      </c>
      <c r="E65" s="37">
        <f>D65*(1+MAX($B$5,'Q3) data'!D62))</f>
        <v>115754.65</v>
      </c>
      <c r="F65" s="37">
        <f>E65*(1+MAX($B$5,'Q3) data'!E62))</f>
        <v>120963.60924999998</v>
      </c>
      <c r="G65" s="37">
        <f>F65*(1+MAX($B$5,'Q3) data'!F62))</f>
        <v>126406.97166624997</v>
      </c>
      <c r="H65" s="37">
        <f>G65*(1+MAX($B$5,'Q3) data'!G62))</f>
        <v>132727.32024956247</v>
      </c>
      <c r="I65" s="37">
        <f>H65*(1+MAX($B$5,'Q3) data'!H62))</f>
        <v>140690.95946453622</v>
      </c>
      <c r="J65" s="37">
        <f>I65*(1+MAX($B$5,'Q3) data'!I62))</f>
        <v>147022.05264044035</v>
      </c>
      <c r="K65" s="37">
        <f>J65*(1+MAX($B$5,'Q3) data'!J62))</f>
        <v>157313.59632527118</v>
      </c>
      <c r="L65" s="37">
        <f>K65*(1+MAX($B$5,'Q3) data'!K62))</f>
        <v>164392.70815990836</v>
      </c>
    </row>
    <row r="66" spans="1:12">
      <c r="A66">
        <v>57</v>
      </c>
      <c r="B66" s="37">
        <f t="shared" si="1"/>
        <v>100000</v>
      </c>
      <c r="C66" s="37">
        <f>B66*(1+MAX($B$5,'Q3) data'!B63))</f>
        <v>104500</v>
      </c>
      <c r="D66" s="37">
        <f>C66*(1+MAX($B$5,'Q3) data'!C63))</f>
        <v>110247.5</v>
      </c>
      <c r="E66" s="37">
        <f>D66*(1+MAX($B$5,'Q3) data'!D63))</f>
        <v>115208.6375</v>
      </c>
      <c r="F66" s="37">
        <f>E66*(1+MAX($B$5,'Q3) data'!E63))</f>
        <v>121545.11256249998</v>
      </c>
      <c r="G66" s="37">
        <f>F66*(1+MAX($B$5,'Q3) data'!F63))</f>
        <v>128230.09375343748</v>
      </c>
      <c r="H66" s="37">
        <f>G66*(1+MAX($B$5,'Q3) data'!G63))</f>
        <v>134000.44797234217</v>
      </c>
      <c r="I66" s="37">
        <f>H66*(1+MAX($B$5,'Q3) data'!H63))</f>
        <v>143380.47933040612</v>
      </c>
      <c r="J66" s="37">
        <f>I66*(1+MAX($B$5,'Q3) data'!I63))</f>
        <v>149832.60090027438</v>
      </c>
      <c r="K66" s="37">
        <f>J66*(1+MAX($B$5,'Q3) data'!J63))</f>
        <v>160320.88296329361</v>
      </c>
      <c r="L66" s="37">
        <f>K66*(1+MAX($B$5,'Q3) data'!K63))</f>
        <v>170741.74035590768</v>
      </c>
    </row>
    <row r="67" spans="1:12">
      <c r="A67">
        <v>58</v>
      </c>
      <c r="B67" s="37">
        <f t="shared" si="1"/>
        <v>100000</v>
      </c>
      <c r="C67" s="37">
        <f>B67*(1+MAX($B$5,'Q3) data'!B64))</f>
        <v>104500</v>
      </c>
      <c r="D67" s="37">
        <f>C67*(1+MAX($B$5,'Q3) data'!C64))</f>
        <v>109202.49999999999</v>
      </c>
      <c r="E67" s="37">
        <f>D67*(1+MAX($B$5,'Q3) data'!D64))</f>
        <v>114116.61249999997</v>
      </c>
      <c r="F67" s="37">
        <f>E67*(1+MAX($B$5,'Q3) data'!E64))</f>
        <v>119251.86006249997</v>
      </c>
      <c r="G67" s="37">
        <f>F67*(1+MAX($B$5,'Q3) data'!F64))</f>
        <v>124618.19376531246</v>
      </c>
      <c r="H67" s="37">
        <f>G67*(1+MAX($B$5,'Q3) data'!G64))</f>
        <v>130849.10345357809</v>
      </c>
      <c r="I67" s="37">
        <f>H67*(1+MAX($B$5,'Q3) data'!H64))</f>
        <v>138045.80414352487</v>
      </c>
      <c r="J67" s="37">
        <f>I67*(1+MAX($B$5,'Q3) data'!I64))</f>
        <v>144257.86532998347</v>
      </c>
      <c r="K67" s="37">
        <f>J67*(1+MAX($B$5,'Q3) data'!J64))</f>
        <v>152192.04792313254</v>
      </c>
      <c r="L67" s="37">
        <f>K67*(1+MAX($B$5,'Q3) data'!K64))</f>
        <v>159040.69007967348</v>
      </c>
    </row>
    <row r="68" spans="1:12">
      <c r="A68">
        <v>59</v>
      </c>
      <c r="B68" s="37">
        <f t="shared" si="1"/>
        <v>100000</v>
      </c>
      <c r="C68" s="37">
        <f>B68*(1+MAX($B$5,'Q3) data'!B65))</f>
        <v>104500</v>
      </c>
      <c r="D68" s="37">
        <f>C68*(1+MAX($B$5,'Q3) data'!C65))</f>
        <v>109202.49999999999</v>
      </c>
      <c r="E68" s="37">
        <f>D68*(1+MAX($B$5,'Q3) data'!D65))</f>
        <v>114662.62499999999</v>
      </c>
      <c r="F68" s="37">
        <f>E68*(1+MAX($B$5,'Q3) data'!E65))</f>
        <v>119822.44312499998</v>
      </c>
      <c r="G68" s="37">
        <f>F68*(1+MAX($B$5,'Q3) data'!F65))</f>
        <v>125214.45306562497</v>
      </c>
      <c r="H68" s="37">
        <f>G68*(1+MAX($B$5,'Q3) data'!G65))</f>
        <v>130849.10345357808</v>
      </c>
      <c r="I68" s="37">
        <f>H68*(1+MAX($B$5,'Q3) data'!H65))</f>
        <v>136737.3131089891</v>
      </c>
      <c r="J68" s="37">
        <f>I68*(1+MAX($B$5,'Q3) data'!I65))</f>
        <v>142890.4921988936</v>
      </c>
      <c r="K68" s="37">
        <f>J68*(1+MAX($B$5,'Q3) data'!J65))</f>
        <v>150035.01680883829</v>
      </c>
      <c r="L68" s="37">
        <f>K68*(1+MAX($B$5,'Q3) data'!K65))</f>
        <v>156786.592565236</v>
      </c>
    </row>
    <row r="69" spans="1:12">
      <c r="A69">
        <v>60</v>
      </c>
      <c r="B69" s="37">
        <f t="shared" si="1"/>
        <v>100000</v>
      </c>
      <c r="C69" s="37">
        <f>B69*(1+MAX($B$5,'Q3) data'!B66))</f>
        <v>105500</v>
      </c>
      <c r="D69" s="37">
        <f>C69*(1+MAX($B$5,'Q3) data'!C66))</f>
        <v>111302.5</v>
      </c>
      <c r="E69" s="37">
        <f>D69*(1+MAX($B$5,'Q3) data'!D66))</f>
        <v>116311.11249999999</v>
      </c>
      <c r="F69" s="37">
        <f>E69*(1+MAX($B$5,'Q3) data'!E66))</f>
        <v>123289.77924999999</v>
      </c>
      <c r="G69" s="37">
        <f>F69*(1+MAX($B$5,'Q3) data'!F66))</f>
        <v>129454.2682125</v>
      </c>
      <c r="H69" s="37">
        <f>G69*(1+MAX($B$5,'Q3) data'!G66))</f>
        <v>136574.2529641875</v>
      </c>
      <c r="I69" s="37">
        <f>H69*(1+MAX($B$5,'Q3) data'!H66))</f>
        <v>143402.96561239689</v>
      </c>
      <c r="J69" s="37">
        <f>I69*(1+MAX($B$5,'Q3) data'!I66))</f>
        <v>152007.14354914072</v>
      </c>
      <c r="K69" s="37">
        <f>J69*(1+MAX($B$5,'Q3) data'!J66))</f>
        <v>164167.71503307199</v>
      </c>
      <c r="L69" s="37">
        <f>K69*(1+MAX($B$5,'Q3) data'!K66))</f>
        <v>173196.93935989094</v>
      </c>
    </row>
    <row r="70" spans="1:12">
      <c r="A70">
        <v>61</v>
      </c>
      <c r="B70" s="37">
        <f t="shared" si="1"/>
        <v>100000</v>
      </c>
      <c r="C70" s="37">
        <f>B70*(1+MAX($B$5,'Q3) data'!B67))</f>
        <v>105000</v>
      </c>
      <c r="D70" s="37">
        <f>C70*(1+MAX($B$5,'Q3) data'!C67))</f>
        <v>109724.99999999999</v>
      </c>
      <c r="E70" s="37">
        <f>D70*(1+MAX($B$5,'Q3) data'!D67))</f>
        <v>116308.49999999999</v>
      </c>
      <c r="F70" s="37">
        <f>E70*(1+MAX($B$5,'Q3) data'!E67))</f>
        <v>121542.38249999998</v>
      </c>
      <c r="G70" s="37">
        <f>F70*(1+MAX($B$5,'Q3) data'!F67))</f>
        <v>127011.78971249997</v>
      </c>
      <c r="H70" s="37">
        <f>G70*(1+MAX($B$5,'Q3) data'!G67))</f>
        <v>132727.32024956247</v>
      </c>
      <c r="I70" s="37">
        <f>H70*(1+MAX($B$5,'Q3) data'!H67))</f>
        <v>138700.04966079278</v>
      </c>
      <c r="J70" s="37">
        <f>I70*(1+MAX($B$5,'Q3) data'!I67))</f>
        <v>144941.55189552845</v>
      </c>
      <c r="K70" s="37">
        <f>J70*(1+MAX($B$5,'Q3) data'!J67))</f>
        <v>152188.62949030488</v>
      </c>
      <c r="L70" s="37">
        <f>K70*(1+MAX($B$5,'Q3) data'!K67))</f>
        <v>159037.11781736859</v>
      </c>
    </row>
    <row r="71" spans="1:12">
      <c r="A71">
        <v>62</v>
      </c>
      <c r="B71" s="37">
        <f t="shared" si="1"/>
        <v>100000</v>
      </c>
      <c r="C71" s="37">
        <f>B71*(1+MAX($B$5,'Q3) data'!B68))</f>
        <v>104500</v>
      </c>
      <c r="D71" s="37">
        <f>C71*(1+MAX($B$5,'Q3) data'!C68))</f>
        <v>111292.5</v>
      </c>
      <c r="E71" s="37">
        <f>D71*(1+MAX($B$5,'Q3) data'!D68))</f>
        <v>116300.66249999999</v>
      </c>
      <c r="F71" s="37">
        <f>E71*(1+MAX($B$5,'Q3) data'!E68))</f>
        <v>123278.70225</v>
      </c>
      <c r="G71" s="37">
        <f>F71*(1+MAX($B$5,'Q3) data'!F68))</f>
        <v>130059.03087375</v>
      </c>
      <c r="H71" s="37">
        <f>G71*(1+MAX($B$5,'Q3) data'!G68))</f>
        <v>135911.68726306874</v>
      </c>
      <c r="I71" s="37">
        <f>H71*(1+MAX($B$5,'Q3) data'!H68))</f>
        <v>142027.71318990682</v>
      </c>
      <c r="J71" s="37">
        <f>I71*(1+MAX($B$5,'Q3) data'!I68))</f>
        <v>149839.23741535167</v>
      </c>
      <c r="K71" s="37">
        <f>J71*(1+MAX($B$5,'Q3) data'!J68))</f>
        <v>156582.00309904249</v>
      </c>
      <c r="L71" s="37">
        <f>K71*(1+MAX($B$5,'Q3) data'!K68))</f>
        <v>163628.1932384994</v>
      </c>
    </row>
    <row r="72" spans="1:12">
      <c r="A72">
        <v>63</v>
      </c>
      <c r="B72" s="37">
        <f t="shared" si="1"/>
        <v>100000</v>
      </c>
      <c r="C72" s="37">
        <f>B72*(1+MAX($B$5,'Q3) data'!B69))</f>
        <v>104500</v>
      </c>
      <c r="D72" s="37">
        <f>C72*(1+MAX($B$5,'Q3) data'!C69))</f>
        <v>110770</v>
      </c>
      <c r="E72" s="37">
        <f>D72*(1+MAX($B$5,'Q3) data'!D69))</f>
        <v>117416.20000000001</v>
      </c>
      <c r="F72" s="37">
        <f>E72*(1+MAX($B$5,'Q3) data'!E69))</f>
        <v>123287.01000000002</v>
      </c>
      <c r="G72" s="37">
        <f>F72*(1+MAX($B$5,'Q3) data'!F69))</f>
        <v>128834.92545000001</v>
      </c>
      <c r="H72" s="37">
        <f>G72*(1+MAX($B$5,'Q3) data'!G69))</f>
        <v>135276.6717225</v>
      </c>
      <c r="I72" s="37">
        <f>H72*(1+MAX($B$5,'Q3) data'!H69))</f>
        <v>141364.12195001249</v>
      </c>
      <c r="J72" s="37">
        <f>I72*(1+MAX($B$5,'Q3) data'!I69))</f>
        <v>147725.50743776304</v>
      </c>
      <c r="K72" s="37">
        <f>J72*(1+MAX($B$5,'Q3) data'!J69))</f>
        <v>154373.15527246238</v>
      </c>
      <c r="L72" s="37">
        <f>K72*(1+MAX($B$5,'Q3) data'!K69))</f>
        <v>166723.00769425937</v>
      </c>
    </row>
    <row r="73" spans="1:12">
      <c r="A73">
        <v>64</v>
      </c>
      <c r="B73" s="37">
        <f t="shared" si="1"/>
        <v>100000</v>
      </c>
      <c r="C73" s="37">
        <f>B73*(1+MAX($B$5,'Q3) data'!B70))</f>
        <v>106500</v>
      </c>
      <c r="D73" s="37">
        <f>C73*(1+MAX($B$5,'Q3) data'!C70))</f>
        <v>113422.5</v>
      </c>
      <c r="E73" s="37">
        <f>D73*(1+MAX($B$5,'Q3) data'!D70))</f>
        <v>118526.5125</v>
      </c>
      <c r="F73" s="37">
        <f>E73*(1+MAX($B$5,'Q3) data'!E70))</f>
        <v>123860.20556249999</v>
      </c>
      <c r="G73" s="37">
        <f>F73*(1+MAX($B$5,'Q3) data'!F70))</f>
        <v>129433.91481281248</v>
      </c>
      <c r="H73" s="37">
        <f>G73*(1+MAX($B$5,'Q3) data'!G70))</f>
        <v>140435.79757190152</v>
      </c>
      <c r="I73" s="37">
        <f>H73*(1+MAX($B$5,'Q3) data'!H70))</f>
        <v>148861.94542621562</v>
      </c>
      <c r="J73" s="37">
        <f>I73*(1+MAX($B$5,'Q3) data'!I70))</f>
        <v>157049.35242465747</v>
      </c>
      <c r="K73" s="37">
        <f>J73*(1+MAX($B$5,'Q3) data'!J70))</f>
        <v>164116.57328376704</v>
      </c>
      <c r="L73" s="37">
        <f>K73*(1+MAX($B$5,'Q3) data'!K70))</f>
        <v>171501.81908153655</v>
      </c>
    </row>
    <row r="74" spans="1:12">
      <c r="A74">
        <v>65</v>
      </c>
      <c r="B74" s="37">
        <f t="shared" ref="B74:B109" si="2">$B$3</f>
        <v>100000</v>
      </c>
      <c r="C74" s="37">
        <f>B74*(1+MAX($B$5,'Q3) data'!B71))</f>
        <v>105500</v>
      </c>
      <c r="D74" s="37">
        <f>C74*(1+MAX($B$5,'Q3) data'!C71))</f>
        <v>112357.5</v>
      </c>
      <c r="E74" s="37">
        <f>D74*(1+MAX($B$5,'Q3) data'!D71))</f>
        <v>119660.73749999999</v>
      </c>
      <c r="F74" s="37">
        <f>E74*(1+MAX($B$5,'Q3) data'!E71))</f>
        <v>131028.50756249999</v>
      </c>
      <c r="G74" s="37">
        <f>F74*(1+MAX($B$5,'Q3) data'!F71))</f>
        <v>136924.79040281248</v>
      </c>
      <c r="H74" s="37">
        <f>G74*(1+MAX($B$5,'Q3) data'!G71))</f>
        <v>143771.02992295311</v>
      </c>
      <c r="I74" s="37">
        <f>H74*(1+MAX($B$5,'Q3) data'!H71))</f>
        <v>153116.14686794506</v>
      </c>
      <c r="J74" s="37">
        <f>I74*(1+MAX($B$5,'Q3) data'!I71))</f>
        <v>160006.37347700258</v>
      </c>
      <c r="K74" s="37">
        <f>J74*(1+MAX($B$5,'Q3) data'!J71))</f>
        <v>167206.66028346767</v>
      </c>
      <c r="L74" s="37">
        <f>K74*(1+MAX($B$5,'Q3) data'!K71))</f>
        <v>174730.95999622371</v>
      </c>
    </row>
    <row r="75" spans="1:12">
      <c r="A75">
        <v>66</v>
      </c>
      <c r="B75" s="37">
        <f t="shared" si="2"/>
        <v>100000</v>
      </c>
      <c r="C75" s="37">
        <f>B75*(1+MAX($B$5,'Q3) data'!B72))</f>
        <v>108500</v>
      </c>
      <c r="D75" s="37">
        <f>C75*(1+MAX($B$5,'Q3) data'!C72))</f>
        <v>113382.49999999999</v>
      </c>
      <c r="E75" s="37">
        <f>D75*(1+MAX($B$5,'Q3) data'!D72))</f>
        <v>120752.36249999997</v>
      </c>
      <c r="F75" s="37">
        <f>E75*(1+MAX($B$5,'Q3) data'!E72))</f>
        <v>128601.26606249997</v>
      </c>
      <c r="G75" s="37">
        <f>F75*(1+MAX($B$5,'Q3) data'!F72))</f>
        <v>134388.32303531247</v>
      </c>
      <c r="H75" s="37">
        <f>G75*(1+MAX($B$5,'Q3) data'!G72))</f>
        <v>140435.79757190152</v>
      </c>
      <c r="I75" s="37">
        <f>H75*(1+MAX($B$5,'Q3) data'!H72))</f>
        <v>148159.76643835611</v>
      </c>
      <c r="J75" s="37">
        <f>I75*(1+MAX($B$5,'Q3) data'!I72))</f>
        <v>160012.54775342462</v>
      </c>
      <c r="K75" s="37">
        <f>J75*(1+MAX($B$5,'Q3) data'!J72))</f>
        <v>168013.17514109585</v>
      </c>
      <c r="L75" s="37">
        <f>K75*(1+MAX($B$5,'Q3) data'!K72))</f>
        <v>179774.09740097256</v>
      </c>
    </row>
    <row r="76" spans="1:12">
      <c r="A76">
        <v>67</v>
      </c>
      <c r="B76" s="37">
        <f t="shared" si="2"/>
        <v>100000</v>
      </c>
      <c r="C76" s="37">
        <f>B76*(1+MAX($B$5,'Q3) data'!B73))</f>
        <v>106500</v>
      </c>
      <c r="D76" s="37">
        <f>C76*(1+MAX($B$5,'Q3) data'!C73))</f>
        <v>111825</v>
      </c>
      <c r="E76" s="37">
        <f>D76*(1+MAX($B$5,'Q3) data'!D73))</f>
        <v>121330.125</v>
      </c>
      <c r="F76" s="37">
        <f>E76*(1+MAX($B$5,'Q3) data'!E73))</f>
        <v>126789.980625</v>
      </c>
      <c r="G76" s="37">
        <f>F76*(1+MAX($B$5,'Q3) data'!F73))</f>
        <v>132495.52975312498</v>
      </c>
      <c r="H76" s="37">
        <f>G76*(1+MAX($B$5,'Q3) data'!G73))</f>
        <v>138457.8285920156</v>
      </c>
      <c r="I76" s="37">
        <f>H76*(1+MAX($B$5,'Q3) data'!H73))</f>
        <v>144688.43087865631</v>
      </c>
      <c r="J76" s="37">
        <f>I76*(1+MAX($B$5,'Q3) data'!I73))</f>
        <v>151199.41026819582</v>
      </c>
      <c r="K76" s="37">
        <f>J76*(1+MAX($B$5,'Q3) data'!J73))</f>
        <v>158003.38373026461</v>
      </c>
      <c r="L76" s="37">
        <f>K76*(1+MAX($B$5,'Q3) data'!K73))</f>
        <v>165113.53599812652</v>
      </c>
    </row>
    <row r="77" spans="1:12">
      <c r="A77">
        <v>68</v>
      </c>
      <c r="B77" s="37">
        <f t="shared" si="2"/>
        <v>100000</v>
      </c>
      <c r="C77" s="37">
        <f>B77*(1+MAX($B$5,'Q3) data'!B74))</f>
        <v>108500</v>
      </c>
      <c r="D77" s="37">
        <f>C77*(1+MAX($B$5,'Q3) data'!C74))</f>
        <v>113382.49999999999</v>
      </c>
      <c r="E77" s="37">
        <f>D77*(1+MAX($B$5,'Q3) data'!D74))</f>
        <v>118484.71249999998</v>
      </c>
      <c r="F77" s="37">
        <f>E77*(1+MAX($B$5,'Q3) data'!E74))</f>
        <v>125593.79524999998</v>
      </c>
      <c r="G77" s="37">
        <f>F77*(1+MAX($B$5,'Q3) data'!F74))</f>
        <v>131245.51603624996</v>
      </c>
      <c r="H77" s="37">
        <f>G77*(1+MAX($B$5,'Q3) data'!G74))</f>
        <v>137151.5642578812</v>
      </c>
      <c r="I77" s="37">
        <f>H77*(1+MAX($B$5,'Q3) data'!H74))</f>
        <v>147437.93157722228</v>
      </c>
      <c r="J77" s="37">
        <f>I77*(1+MAX($B$5,'Q3) data'!I74))</f>
        <v>156284.20747185563</v>
      </c>
      <c r="K77" s="37">
        <f>J77*(1+MAX($B$5,'Q3) data'!J74))</f>
        <v>163316.99680808911</v>
      </c>
      <c r="L77" s="37">
        <f>K77*(1+MAX($B$5,'Q3) data'!K74))</f>
        <v>170666.26166445311</v>
      </c>
    </row>
    <row r="78" spans="1:12">
      <c r="A78">
        <v>69</v>
      </c>
      <c r="B78" s="37">
        <f t="shared" si="2"/>
        <v>100000</v>
      </c>
      <c r="C78" s="37">
        <f>B78*(1+MAX($B$5,'Q3) data'!B75))</f>
        <v>104500</v>
      </c>
      <c r="D78" s="37">
        <f>C78*(1+MAX($B$5,'Q3) data'!C75))</f>
        <v>109202.49999999999</v>
      </c>
      <c r="E78" s="37">
        <f>D78*(1+MAX($B$5,'Q3) data'!D75))</f>
        <v>114116.61249999997</v>
      </c>
      <c r="F78" s="37">
        <f>E78*(1+MAX($B$5,'Q3) data'!E75))</f>
        <v>119251.86006249997</v>
      </c>
      <c r="G78" s="37">
        <f>F78*(1+MAX($B$5,'Q3) data'!F75))</f>
        <v>124618.19376531246</v>
      </c>
      <c r="H78" s="37">
        <f>G78*(1+MAX($B$5,'Q3) data'!G75))</f>
        <v>135833.83120419059</v>
      </c>
      <c r="I78" s="37">
        <f>H78*(1+MAX($B$5,'Q3) data'!H75))</f>
        <v>144663.03023246297</v>
      </c>
      <c r="J78" s="37">
        <f>I78*(1+MAX($B$5,'Q3) data'!I75))</f>
        <v>153342.81204641075</v>
      </c>
      <c r="K78" s="37">
        <f>J78*(1+MAX($B$5,'Q3) data'!J75))</f>
        <v>162543.38076919541</v>
      </c>
      <c r="L78" s="37">
        <f>K78*(1+MAX($B$5,'Q3) data'!K75))</f>
        <v>175546.85123073106</v>
      </c>
    </row>
    <row r="79" spans="1:12">
      <c r="A79">
        <v>70</v>
      </c>
      <c r="B79" s="37">
        <f t="shared" si="2"/>
        <v>100000</v>
      </c>
      <c r="C79" s="37">
        <f>B79*(1+MAX($B$5,'Q3) data'!B76))</f>
        <v>105500</v>
      </c>
      <c r="D79" s="37">
        <f>C79*(1+MAX($B$5,'Q3) data'!C76))</f>
        <v>113940.00000000001</v>
      </c>
      <c r="E79" s="37">
        <f>D79*(1+MAX($B$5,'Q3) data'!D76))</f>
        <v>119067.3</v>
      </c>
      <c r="F79" s="37">
        <f>E79*(1+MAX($B$5,'Q3) data'!E76))</f>
        <v>124425.32849999999</v>
      </c>
      <c r="G79" s="37">
        <f>F79*(1+MAX($B$5,'Q3) data'!F76))</f>
        <v>130646.594925</v>
      </c>
      <c r="H79" s="37">
        <f>G79*(1+MAX($B$5,'Q3) data'!G76))</f>
        <v>136525.691696625</v>
      </c>
      <c r="I79" s="37">
        <f>H79*(1+MAX($B$5,'Q3) data'!H76))</f>
        <v>143351.97628145624</v>
      </c>
      <c r="J79" s="37">
        <f>I79*(1+MAX($B$5,'Q3) data'!I76))</f>
        <v>155536.89426538002</v>
      </c>
      <c r="K79" s="37">
        <f>J79*(1+MAX($B$5,'Q3) data'!J76))</f>
        <v>162536.05450732211</v>
      </c>
      <c r="L79" s="37">
        <f>K79*(1+MAX($B$5,'Q3) data'!K76))</f>
        <v>169850.17696015158</v>
      </c>
    </row>
    <row r="80" spans="1:12">
      <c r="A80">
        <v>71</v>
      </c>
      <c r="B80" s="37">
        <f t="shared" si="2"/>
        <v>100000</v>
      </c>
      <c r="C80" s="37">
        <f>B80*(1+MAX($B$5,'Q3) data'!B77))</f>
        <v>104500</v>
      </c>
      <c r="D80" s="37">
        <f>C80*(1+MAX($B$5,'Q3) data'!C77))</f>
        <v>109725</v>
      </c>
      <c r="E80" s="37">
        <f>D80*(1+MAX($B$5,'Q3) data'!D77))</f>
        <v>115759.875</v>
      </c>
      <c r="F80" s="37">
        <f>E80*(1+MAX($B$5,'Q3) data'!E77))</f>
        <v>122126.668125</v>
      </c>
      <c r="G80" s="37">
        <f>F80*(1+MAX($B$5,'Q3) data'!F77))</f>
        <v>127622.36819062498</v>
      </c>
      <c r="H80" s="37">
        <f>G80*(1+MAX($B$5,'Q3) data'!G77))</f>
        <v>133365.37475920308</v>
      </c>
      <c r="I80" s="37">
        <f>H80*(1+MAX($B$5,'Q3) data'!H77))</f>
        <v>145368.25848753136</v>
      </c>
      <c r="J80" s="37">
        <f>I80*(1+MAX($B$5,'Q3) data'!I77))</f>
        <v>157724.56045897154</v>
      </c>
      <c r="K80" s="37">
        <f>J80*(1+MAX($B$5,'Q3) data'!J77))</f>
        <v>164822.16567962524</v>
      </c>
      <c r="L80" s="37">
        <f>K80*(1+MAX($B$5,'Q3) data'!K77))</f>
        <v>172239.16313520836</v>
      </c>
    </row>
    <row r="81" spans="1:12">
      <c r="A81">
        <v>72</v>
      </c>
      <c r="B81" s="37">
        <f t="shared" si="2"/>
        <v>100000</v>
      </c>
      <c r="C81" s="37">
        <f>B81*(1+MAX($B$5,'Q3) data'!B78))</f>
        <v>104500</v>
      </c>
      <c r="D81" s="37">
        <f>C81*(1+MAX($B$5,'Q3) data'!C78))</f>
        <v>109202.49999999999</v>
      </c>
      <c r="E81" s="37">
        <f>D81*(1+MAX($B$5,'Q3) data'!D78))</f>
        <v>114116.61249999997</v>
      </c>
      <c r="F81" s="37">
        <f>E81*(1+MAX($B$5,'Q3) data'!E78))</f>
        <v>123245.94149999999</v>
      </c>
      <c r="G81" s="37">
        <f>F81*(1+MAX($B$5,'Q3) data'!F78))</f>
        <v>130640.69798999999</v>
      </c>
      <c r="H81" s="37">
        <f>G81*(1+MAX($B$5,'Q3) data'!G78))</f>
        <v>139785.54684929998</v>
      </c>
      <c r="I81" s="37">
        <f>H81*(1+MAX($B$5,'Q3) data'!H78))</f>
        <v>149570.53512875098</v>
      </c>
      <c r="J81" s="37">
        <f>I81*(1+MAX($B$5,'Q3) data'!I78))</f>
        <v>156301.20920954476</v>
      </c>
      <c r="K81" s="37">
        <f>J81*(1+MAX($B$5,'Q3) data'!J78))</f>
        <v>164116.26967002201</v>
      </c>
      <c r="L81" s="37">
        <f>K81*(1+MAX($B$5,'Q3) data'!K78))</f>
        <v>179707.31528867409</v>
      </c>
    </row>
    <row r="82" spans="1:12">
      <c r="A82">
        <v>73</v>
      </c>
      <c r="B82" s="37">
        <f t="shared" si="2"/>
        <v>100000</v>
      </c>
      <c r="C82" s="37">
        <f>B82*(1+MAX($B$5,'Q3) data'!B79))</f>
        <v>104500</v>
      </c>
      <c r="D82" s="37">
        <f>C82*(1+MAX($B$5,'Q3) data'!C79))</f>
        <v>109202.49999999999</v>
      </c>
      <c r="E82" s="37">
        <f>D82*(1+MAX($B$5,'Q3) data'!D79))</f>
        <v>114662.62499999999</v>
      </c>
      <c r="F82" s="37">
        <f>E82*(1+MAX($B$5,'Q3) data'!E79))</f>
        <v>121542.38249999999</v>
      </c>
      <c r="G82" s="37">
        <f>F82*(1+MAX($B$5,'Q3) data'!F79))</f>
        <v>127011.78971249999</v>
      </c>
      <c r="H82" s="37">
        <f>G82*(1+MAX($B$5,'Q3) data'!G79))</f>
        <v>133362.37919812498</v>
      </c>
      <c r="I82" s="37">
        <f>H82*(1+MAX($B$5,'Q3) data'!H79))</f>
        <v>139363.6862620406</v>
      </c>
      <c r="J82" s="37">
        <f>I82*(1+MAX($B$5,'Q3) data'!I79))</f>
        <v>145635.05214383241</v>
      </c>
      <c r="K82" s="37">
        <f>J82*(1+MAX($B$5,'Q3) data'!J79))</f>
        <v>152188.62949030485</v>
      </c>
      <c r="L82" s="37">
        <f>K82*(1+MAX($B$5,'Q3) data'!K79))</f>
        <v>159037.11781736856</v>
      </c>
    </row>
    <row r="83" spans="1:12">
      <c r="A83">
        <v>74</v>
      </c>
      <c r="B83" s="37">
        <f t="shared" si="2"/>
        <v>100000</v>
      </c>
      <c r="C83" s="37">
        <f>B83*(1+MAX($B$5,'Q3) data'!B80))</f>
        <v>106500</v>
      </c>
      <c r="D83" s="37">
        <f>C83*(1+MAX($B$5,'Q3) data'!C80))</f>
        <v>112357.5</v>
      </c>
      <c r="E83" s="37">
        <f>D83*(1+MAX($B$5,'Q3) data'!D80))</f>
        <v>117413.58749999999</v>
      </c>
      <c r="F83" s="37">
        <f>E83*(1+MAX($B$5,'Q3) data'!E80))</f>
        <v>122697.19893749998</v>
      </c>
      <c r="G83" s="37">
        <f>F83*(1+MAX($B$5,'Q3) data'!F80))</f>
        <v>128218.57288968748</v>
      </c>
      <c r="H83" s="37">
        <f>G83*(1+MAX($B$5,'Q3) data'!G80))</f>
        <v>133988.4086697234</v>
      </c>
      <c r="I83" s="37">
        <f>H83*(1+MAX($B$5,'Q3) data'!H80))</f>
        <v>140017.88705986095</v>
      </c>
      <c r="J83" s="37">
        <f>I83*(1+MAX($B$5,'Q3) data'!I80))</f>
        <v>147718.87084815328</v>
      </c>
      <c r="K83" s="37">
        <f>J83*(1+MAX($B$5,'Q3) data'!J80))</f>
        <v>157320.59745328323</v>
      </c>
      <c r="L83" s="37">
        <f>K83*(1+MAX($B$5,'Q3) data'!K80))</f>
        <v>172266.05421134512</v>
      </c>
    </row>
    <row r="84" spans="1:12">
      <c r="A84">
        <v>75</v>
      </c>
      <c r="B84" s="37">
        <f t="shared" si="2"/>
        <v>100000</v>
      </c>
      <c r="C84" s="37">
        <f>B84*(1+MAX($B$5,'Q3) data'!B81))</f>
        <v>105500</v>
      </c>
      <c r="D84" s="37">
        <f>C84*(1+MAX($B$5,'Q3) data'!C81))</f>
        <v>111830</v>
      </c>
      <c r="E84" s="37">
        <f>D84*(1+MAX($B$5,'Q3) data'!D81))</f>
        <v>116862.34999999999</v>
      </c>
      <c r="F84" s="37">
        <f>E84*(1+MAX($B$5,'Q3) data'!E81))</f>
        <v>122121.15574999998</v>
      </c>
      <c r="G84" s="37">
        <f>F84*(1+MAX($B$5,'Q3) data'!F81))</f>
        <v>127616.60775874996</v>
      </c>
      <c r="H84" s="37">
        <f>G84*(1+MAX($B$5,'Q3) data'!G81))</f>
        <v>133359.3551078937</v>
      </c>
      <c r="I84" s="37">
        <f>H84*(1+MAX($B$5,'Q3) data'!H81))</f>
        <v>141360.91641436733</v>
      </c>
      <c r="J84" s="37">
        <f>I84*(1+MAX($B$5,'Q3) data'!I81))</f>
        <v>148428.9622350857</v>
      </c>
      <c r="K84" s="37">
        <f>J84*(1+MAX($B$5,'Q3) data'!J81))</f>
        <v>155108.26553566454</v>
      </c>
      <c r="L84" s="37">
        <f>K84*(1+MAX($B$5,'Q3) data'!K81))</f>
        <v>162088.13748476942</v>
      </c>
    </row>
    <row r="85" spans="1:12">
      <c r="A85">
        <v>76</v>
      </c>
      <c r="B85" s="37">
        <f t="shared" si="2"/>
        <v>100000</v>
      </c>
      <c r="C85" s="37">
        <f>B85*(1+MAX($B$5,'Q3) data'!B82))</f>
        <v>105500</v>
      </c>
      <c r="D85" s="37">
        <f>C85*(1+MAX($B$5,'Q3) data'!C82))</f>
        <v>110247.49999999999</v>
      </c>
      <c r="E85" s="37">
        <f>D85*(1+MAX($B$5,'Q3) data'!D82))</f>
        <v>116862.34999999999</v>
      </c>
      <c r="F85" s="37">
        <f>E85*(1+MAX($B$5,'Q3) data'!E82))</f>
        <v>124458.40274999998</v>
      </c>
      <c r="G85" s="37">
        <f>F85*(1+MAX($B$5,'Q3) data'!F82))</f>
        <v>130059.03087374997</v>
      </c>
      <c r="H85" s="37">
        <f>G85*(1+MAX($B$5,'Q3) data'!G82))</f>
        <v>135911.68726306871</v>
      </c>
      <c r="I85" s="37">
        <f>H85*(1+MAX($B$5,'Q3) data'!H82))</f>
        <v>143386.83006253748</v>
      </c>
      <c r="J85" s="37">
        <f>I85*(1+MAX($B$5,'Q3) data'!I82))</f>
        <v>149839.23741535167</v>
      </c>
      <c r="K85" s="37">
        <f>J85*(1+MAX($B$5,'Q3) data'!J82))</f>
        <v>156582.00309904249</v>
      </c>
      <c r="L85" s="37">
        <f>K85*(1+MAX($B$5,'Q3) data'!K82))</f>
        <v>163628.1932384994</v>
      </c>
    </row>
    <row r="86" spans="1:12">
      <c r="A86">
        <v>77</v>
      </c>
      <c r="B86" s="37">
        <f t="shared" si="2"/>
        <v>100000</v>
      </c>
      <c r="C86" s="37">
        <f>B86*(1+MAX($B$5,'Q3) data'!B83))</f>
        <v>104500</v>
      </c>
      <c r="D86" s="37">
        <f>C86*(1+MAX($B$5,'Q3) data'!C83))</f>
        <v>109202.49999999999</v>
      </c>
      <c r="E86" s="37">
        <f>D86*(1+MAX($B$5,'Q3) data'!D83))</f>
        <v>115208.63749999998</v>
      </c>
      <c r="F86" s="37">
        <f>E86*(1+MAX($B$5,'Q3) data'!E83))</f>
        <v>122121.15574999999</v>
      </c>
      <c r="G86" s="37">
        <f>F86*(1+MAX($B$5,'Q3) data'!F83))</f>
        <v>127616.60775874997</v>
      </c>
      <c r="H86" s="37">
        <f>G86*(1+MAX($B$5,'Q3) data'!G83))</f>
        <v>133359.3551078937</v>
      </c>
      <c r="I86" s="37">
        <f>H86*(1+MAX($B$5,'Q3) data'!H83))</f>
        <v>139360.52608774891</v>
      </c>
      <c r="J86" s="37">
        <f>I86*(1+MAX($B$5,'Q3) data'!I83))</f>
        <v>145631.7497616976</v>
      </c>
      <c r="K86" s="37">
        <f>J86*(1+MAX($B$5,'Q3) data'!J83))</f>
        <v>152185.178500974</v>
      </c>
      <c r="L86" s="37">
        <f>K86*(1+MAX($B$5,'Q3) data'!K83))</f>
        <v>159033.51153351783</v>
      </c>
    </row>
    <row r="87" spans="1:12">
      <c r="A87">
        <v>78</v>
      </c>
      <c r="B87" s="37">
        <f t="shared" si="2"/>
        <v>100000</v>
      </c>
      <c r="C87" s="37">
        <f>B87*(1+MAX($B$5,'Q3) data'!B84))</f>
        <v>108500</v>
      </c>
      <c r="D87" s="37">
        <f>C87*(1+MAX($B$5,'Q3) data'!C84))</f>
        <v>113382.49999999999</v>
      </c>
      <c r="E87" s="37">
        <f>D87*(1+MAX($B$5,'Q3) data'!D84))</f>
        <v>118484.71249999998</v>
      </c>
      <c r="F87" s="37">
        <f>E87*(1+MAX($B$5,'Q3) data'!E84))</f>
        <v>125593.79524999998</v>
      </c>
      <c r="G87" s="37">
        <f>F87*(1+MAX($B$5,'Q3) data'!F84))</f>
        <v>131245.51603624996</v>
      </c>
      <c r="H87" s="37">
        <f>G87*(1+MAX($B$5,'Q3) data'!G84))</f>
        <v>137151.5642578812</v>
      </c>
      <c r="I87" s="37">
        <f>H87*(1+MAX($B$5,'Q3) data'!H84))</f>
        <v>144694.90029206465</v>
      </c>
      <c r="J87" s="37">
        <f>I87*(1+MAX($B$5,'Q3) data'!I84))</f>
        <v>151206.17080520754</v>
      </c>
      <c r="K87" s="37">
        <f>J87*(1+MAX($B$5,'Q3) data'!J84))</f>
        <v>159522.51019949393</v>
      </c>
      <c r="L87" s="37">
        <f>K87*(1+MAX($B$5,'Q3) data'!K84))</f>
        <v>169093.86081146359</v>
      </c>
    </row>
    <row r="88" spans="1:12">
      <c r="A88">
        <v>79</v>
      </c>
      <c r="B88" s="37">
        <f t="shared" si="2"/>
        <v>100000</v>
      </c>
      <c r="C88" s="37">
        <f>B88*(1+MAX($B$5,'Q3) data'!B85))</f>
        <v>104500</v>
      </c>
      <c r="D88" s="37">
        <f>C88*(1+MAX($B$5,'Q3) data'!C85))</f>
        <v>111292.5</v>
      </c>
      <c r="E88" s="37">
        <f>D88*(1+MAX($B$5,'Q3) data'!D85))</f>
        <v>116857.125</v>
      </c>
      <c r="F88" s="37">
        <f>E88*(1+MAX($B$5,'Q3) data'!E85))</f>
        <v>127958.55187499999</v>
      </c>
      <c r="G88" s="37">
        <f>F88*(1+MAX($B$5,'Q3) data'!F85))</f>
        <v>133716.68670937498</v>
      </c>
      <c r="H88" s="37">
        <f>G88*(1+MAX($B$5,'Q3) data'!G85))</f>
        <v>139733.93761129683</v>
      </c>
      <c r="I88" s="37">
        <f>H88*(1+MAX($B$5,'Q3) data'!H85))</f>
        <v>149515.31324408762</v>
      </c>
      <c r="J88" s="37">
        <f>I88*(1+MAX($B$5,'Q3) data'!I85))</f>
        <v>156243.50234007154</v>
      </c>
      <c r="K88" s="37">
        <f>J88*(1+MAX($B$5,'Q3) data'!J85))</f>
        <v>163274.45994537475</v>
      </c>
      <c r="L88" s="37">
        <f>K88*(1+MAX($B$5,'Q3) data'!K85))</f>
        <v>170621.81064291659</v>
      </c>
    </row>
    <row r="89" spans="1:12">
      <c r="A89">
        <v>80</v>
      </c>
      <c r="B89" s="37">
        <f t="shared" si="2"/>
        <v>100000</v>
      </c>
      <c r="C89" s="37">
        <f>B89*(1+MAX($B$5,'Q3) data'!B86))</f>
        <v>104500</v>
      </c>
      <c r="D89" s="37">
        <f>C89*(1+MAX($B$5,'Q3) data'!C86))</f>
        <v>110247.5</v>
      </c>
      <c r="E89" s="37">
        <f>D89*(1+MAX($B$5,'Q3) data'!D86))</f>
        <v>115208.6375</v>
      </c>
      <c r="F89" s="37">
        <f>E89*(1+MAX($B$5,'Q3) data'!E86))</f>
        <v>120393.02618749999</v>
      </c>
      <c r="G89" s="37">
        <f>F89*(1+MAX($B$5,'Q3) data'!F86))</f>
        <v>126412.677496875</v>
      </c>
      <c r="H89" s="37">
        <f>G89*(1+MAX($B$5,'Q3) data'!G86))</f>
        <v>136525.691696625</v>
      </c>
      <c r="I89" s="37">
        <f>H89*(1+MAX($B$5,'Q3) data'!H86))</f>
        <v>142669.34782297313</v>
      </c>
      <c r="J89" s="37">
        <f>I89*(1+MAX($B$5,'Q3) data'!I86))</f>
        <v>149089.4684750069</v>
      </c>
      <c r="K89" s="37">
        <f>J89*(1+MAX($B$5,'Q3) data'!J86))</f>
        <v>155798.49455638221</v>
      </c>
      <c r="L89" s="37">
        <f>K89*(1+MAX($B$5,'Q3) data'!K86))</f>
        <v>162809.4268114194</v>
      </c>
    </row>
    <row r="90" spans="1:12">
      <c r="A90">
        <v>81</v>
      </c>
      <c r="B90" s="37">
        <f t="shared" si="2"/>
        <v>100000</v>
      </c>
      <c r="C90" s="37">
        <f>B90*(1+MAX($B$5,'Q3) data'!B87))</f>
        <v>105500</v>
      </c>
      <c r="D90" s="37">
        <f>C90*(1+MAX($B$5,'Q3) data'!C87))</f>
        <v>110247.49999999999</v>
      </c>
      <c r="E90" s="37">
        <f>D90*(1+MAX($B$5,'Q3) data'!D87))</f>
        <v>115208.63749999998</v>
      </c>
      <c r="F90" s="37">
        <f>E90*(1+MAX($B$5,'Q3) data'!E87))</f>
        <v>120393.02618749997</v>
      </c>
      <c r="G90" s="37">
        <f>F90*(1+MAX($B$5,'Q3) data'!F87))</f>
        <v>125810.71236593746</v>
      </c>
      <c r="H90" s="37">
        <f>G90*(1+MAX($B$5,'Q3) data'!G87))</f>
        <v>134617.4622315531</v>
      </c>
      <c r="I90" s="37">
        <f>H90*(1+MAX($B$5,'Q3) data'!H87))</f>
        <v>144040.68458776182</v>
      </c>
      <c r="J90" s="37">
        <f>I90*(1+MAX($B$5,'Q3) data'!I87))</f>
        <v>150522.51539421108</v>
      </c>
      <c r="K90" s="37">
        <f>J90*(1+MAX($B$5,'Q3) data'!J87))</f>
        <v>164069.54177969007</v>
      </c>
      <c r="L90" s="37">
        <f>K90*(1+MAX($B$5,'Q3) data'!K87))</f>
        <v>173913.71428647148</v>
      </c>
    </row>
    <row r="91" spans="1:12">
      <c r="A91">
        <v>82</v>
      </c>
      <c r="B91" s="37">
        <f t="shared" si="2"/>
        <v>100000</v>
      </c>
      <c r="C91" s="37">
        <f>B91*(1+MAX($B$5,'Q3) data'!B88))</f>
        <v>106000</v>
      </c>
      <c r="D91" s="37">
        <f>C91*(1+MAX($B$5,'Q3) data'!C88))</f>
        <v>110769.99999999999</v>
      </c>
      <c r="E91" s="37">
        <f>D91*(1+MAX($B$5,'Q3) data'!D88))</f>
        <v>116862.34999999998</v>
      </c>
      <c r="F91" s="37">
        <f>E91*(1+MAX($B$5,'Q3) data'!E88))</f>
        <v>122121.15574999996</v>
      </c>
      <c r="G91" s="37">
        <f>F91*(1+MAX($B$5,'Q3) data'!F88))</f>
        <v>128227.21353749996</v>
      </c>
      <c r="H91" s="37">
        <f>G91*(1+MAX($B$5,'Q3) data'!G88))</f>
        <v>133997.43814668746</v>
      </c>
      <c r="I91" s="37">
        <f>H91*(1+MAX($B$5,'Q3) data'!H88))</f>
        <v>142037.28443548872</v>
      </c>
      <c r="J91" s="37">
        <f>I91*(1+MAX($B$5,'Q3) data'!I88))</f>
        <v>148428.9622350857</v>
      </c>
      <c r="K91" s="37">
        <f>J91*(1+MAX($B$5,'Q3) data'!J88))</f>
        <v>155108.26553566454</v>
      </c>
      <c r="L91" s="37">
        <f>K91*(1+MAX($B$5,'Q3) data'!K88))</f>
        <v>162088.13748476942</v>
      </c>
    </row>
    <row r="92" spans="1:12">
      <c r="A92">
        <v>83</v>
      </c>
      <c r="B92" s="37">
        <f t="shared" si="2"/>
        <v>100000</v>
      </c>
      <c r="C92" s="37">
        <f>B92*(1+MAX($B$5,'Q3) data'!B89))</f>
        <v>105500</v>
      </c>
      <c r="D92" s="37">
        <f>C92*(1+MAX($B$5,'Q3) data'!C89))</f>
        <v>113412.5</v>
      </c>
      <c r="E92" s="37">
        <f>D92*(1+MAX($B$5,'Q3) data'!D89))</f>
        <v>118516.06249999999</v>
      </c>
      <c r="F92" s="37">
        <f>E92*(1+MAX($B$5,'Q3) data'!E89))</f>
        <v>125034.44593749997</v>
      </c>
      <c r="G92" s="37">
        <f>F92*(1+MAX($B$5,'Q3) data'!F89))</f>
        <v>130660.99600468746</v>
      </c>
      <c r="H92" s="37">
        <f>G92*(1+MAX($B$5,'Q3) data'!G89))</f>
        <v>136540.74082489838</v>
      </c>
      <c r="I92" s="37">
        <f>H92*(1+MAX($B$5,'Q3) data'!H89))</f>
        <v>142685.07416201881</v>
      </c>
      <c r="J92" s="37">
        <f>I92*(1+MAX($B$5,'Q3) data'!I89))</f>
        <v>149105.90249930965</v>
      </c>
      <c r="K92" s="37">
        <f>J92*(1+MAX($B$5,'Q3) data'!J89))</f>
        <v>155815.66811177859</v>
      </c>
      <c r="L92" s="37">
        <f>K92*(1+MAX($B$5,'Q3) data'!K89))</f>
        <v>162827.37317680861</v>
      </c>
    </row>
    <row r="93" spans="1:12">
      <c r="A93">
        <v>84</v>
      </c>
      <c r="B93" s="37">
        <f t="shared" si="2"/>
        <v>100000</v>
      </c>
      <c r="C93" s="37">
        <f>B93*(1+MAX($B$5,'Q3) data'!B90))</f>
        <v>105000</v>
      </c>
      <c r="D93" s="37">
        <f>C93*(1+MAX($B$5,'Q3) data'!C90))</f>
        <v>110775</v>
      </c>
      <c r="E93" s="37">
        <f>D93*(1+MAX($B$5,'Q3) data'!D90))</f>
        <v>117975.375</v>
      </c>
      <c r="F93" s="37">
        <f>E93*(1+MAX($B$5,'Q3) data'!E90))</f>
        <v>124464.02062499999</v>
      </c>
      <c r="G93" s="37">
        <f>F93*(1+MAX($B$5,'Q3) data'!F90))</f>
        <v>131931.86186249999</v>
      </c>
      <c r="H93" s="37">
        <f>G93*(1+MAX($B$5,'Q3) data'!G90))</f>
        <v>137868.79564631247</v>
      </c>
      <c r="I93" s="37">
        <f>H93*(1+MAX($B$5,'Q3) data'!H90))</f>
        <v>144072.89145039654</v>
      </c>
      <c r="J93" s="37">
        <f>I93*(1+MAX($B$5,'Q3) data'!I90))</f>
        <v>150556.17156566438</v>
      </c>
      <c r="K93" s="37">
        <f>J93*(1+MAX($B$5,'Q3) data'!J90))</f>
        <v>161095.1035752609</v>
      </c>
      <c r="L93" s="37">
        <f>K93*(1+MAX($B$5,'Q3) data'!K90))</f>
        <v>168344.38323614764</v>
      </c>
    </row>
    <row r="94" spans="1:12">
      <c r="A94">
        <v>85</v>
      </c>
      <c r="B94" s="37">
        <f t="shared" si="2"/>
        <v>100000</v>
      </c>
      <c r="C94" s="37">
        <f>B94*(1+MAX($B$5,'Q3) data'!B91))</f>
        <v>107000</v>
      </c>
      <c r="D94" s="37">
        <f>C94*(1+MAX($B$5,'Q3) data'!C91))</f>
        <v>114490</v>
      </c>
      <c r="E94" s="37">
        <f>D94*(1+MAX($B$5,'Q3) data'!D91))</f>
        <v>119642.04999999999</v>
      </c>
      <c r="F94" s="37">
        <f>E94*(1+MAX($B$5,'Q3) data'!E91))</f>
        <v>126222.36274999999</v>
      </c>
      <c r="G94" s="37">
        <f>F94*(1+MAX($B$5,'Q3) data'!F91))</f>
        <v>131902.36907374999</v>
      </c>
      <c r="H94" s="37">
        <f>G94*(1+MAX($B$5,'Q3) data'!G91))</f>
        <v>137837.97568206873</v>
      </c>
      <c r="I94" s="37">
        <f>H94*(1+MAX($B$5,'Q3) data'!H91))</f>
        <v>144040.68458776182</v>
      </c>
      <c r="J94" s="37">
        <f>I94*(1+MAX($B$5,'Q3) data'!I91))</f>
        <v>156284.14277772157</v>
      </c>
      <c r="K94" s="37">
        <f>J94*(1+MAX($B$5,'Q3) data'!J91))</f>
        <v>163316.92920271904</v>
      </c>
      <c r="L94" s="37">
        <f>K94*(1+MAX($B$5,'Q3) data'!K91))</f>
        <v>171482.77566285498</v>
      </c>
    </row>
    <row r="95" spans="1:12">
      <c r="A95">
        <v>86</v>
      </c>
      <c r="B95" s="37">
        <f t="shared" si="2"/>
        <v>100000</v>
      </c>
      <c r="C95" s="37">
        <f>B95*(1+MAX($B$5,'Q3) data'!B92))</f>
        <v>104500</v>
      </c>
      <c r="D95" s="37">
        <f>C95*(1+MAX($B$5,'Q3) data'!C92))</f>
        <v>109725</v>
      </c>
      <c r="E95" s="37">
        <f>D95*(1+MAX($B$5,'Q3) data'!D92))</f>
        <v>114662.62499999999</v>
      </c>
      <c r="F95" s="37">
        <f>E95*(1+MAX($B$5,'Q3) data'!E92))</f>
        <v>124408.94812499998</v>
      </c>
      <c r="G95" s="37">
        <f>F95*(1+MAX($B$5,'Q3) data'!F92))</f>
        <v>131873.48501249999</v>
      </c>
      <c r="H95" s="37">
        <f>G95*(1+MAX($B$5,'Q3) data'!G92))</f>
        <v>137807.79183806249</v>
      </c>
      <c r="I95" s="37">
        <f>H95*(1+MAX($B$5,'Q3) data'!H92))</f>
        <v>144009.14247077529</v>
      </c>
      <c r="J95" s="37">
        <f>I95*(1+MAX($B$5,'Q3) data'!I92))</f>
        <v>150489.55388196016</v>
      </c>
      <c r="K95" s="37">
        <f>J95*(1+MAX($B$5,'Q3) data'!J92))</f>
        <v>157261.58380664836</v>
      </c>
      <c r="L95" s="37">
        <f>K95*(1+MAX($B$5,'Q3) data'!K92))</f>
        <v>169056.20259214696</v>
      </c>
    </row>
    <row r="96" spans="1:12">
      <c r="A96">
        <v>87</v>
      </c>
      <c r="B96" s="37">
        <f t="shared" si="2"/>
        <v>100000</v>
      </c>
      <c r="C96" s="37">
        <f>B96*(1+MAX($B$5,'Q3) data'!B93))</f>
        <v>104500</v>
      </c>
      <c r="D96" s="37">
        <f>C96*(1+MAX($B$5,'Q3) data'!C93))</f>
        <v>109725</v>
      </c>
      <c r="E96" s="37">
        <f>D96*(1+MAX($B$5,'Q3) data'!D93))</f>
        <v>114662.62499999999</v>
      </c>
      <c r="F96" s="37">
        <f>E96*(1+MAX($B$5,'Q3) data'!E93))</f>
        <v>119822.44312499998</v>
      </c>
      <c r="G96" s="37">
        <f>F96*(1+MAX($B$5,'Q3) data'!F93))</f>
        <v>126412.67749687497</v>
      </c>
      <c r="H96" s="37">
        <f>G96*(1+MAX($B$5,'Q3) data'!G93))</f>
        <v>132101.24798423433</v>
      </c>
      <c r="I96" s="37">
        <f>H96*(1+MAX($B$5,'Q3) data'!H93))</f>
        <v>142669.3478229731</v>
      </c>
      <c r="J96" s="37">
        <f>I96*(1+MAX($B$5,'Q3) data'!I93))</f>
        <v>149802.81521412177</v>
      </c>
      <c r="K96" s="37">
        <f>J96*(1+MAX($B$5,'Q3) data'!J93))</f>
        <v>156543.94189875724</v>
      </c>
      <c r="L96" s="37">
        <f>K96*(1+MAX($B$5,'Q3) data'!K93))</f>
        <v>164371.13899369512</v>
      </c>
    </row>
    <row r="97" spans="1:12">
      <c r="A97">
        <v>88</v>
      </c>
      <c r="B97" s="37">
        <f t="shared" si="2"/>
        <v>100000</v>
      </c>
      <c r="C97" s="37">
        <f>B97*(1+MAX($B$5,'Q3) data'!B94))</f>
        <v>104500</v>
      </c>
      <c r="D97" s="37">
        <f>C97*(1+MAX($B$5,'Q3) data'!C94))</f>
        <v>110770</v>
      </c>
      <c r="E97" s="37">
        <f>D97*(1+MAX($B$5,'Q3) data'!D94))</f>
        <v>115754.65</v>
      </c>
      <c r="F97" s="37">
        <f>E97*(1+MAX($B$5,'Q3) data'!E94))</f>
        <v>123278.70224999999</v>
      </c>
      <c r="G97" s="37">
        <f>F97*(1+MAX($B$5,'Q3) data'!F94))</f>
        <v>129442.6373625</v>
      </c>
      <c r="H97" s="37">
        <f>G97*(1+MAX($B$5,'Q3) data'!G94))</f>
        <v>135267.55604381248</v>
      </c>
      <c r="I97" s="37">
        <f>H97*(1+MAX($B$5,'Q3) data'!H94))</f>
        <v>142030.93384600311</v>
      </c>
      <c r="J97" s="37">
        <f>I97*(1+MAX($B$5,'Q3) data'!I94))</f>
        <v>148422.32586907325</v>
      </c>
      <c r="K97" s="37">
        <f>J97*(1+MAX($B$5,'Q3) data'!J94))</f>
        <v>155101.33053318152</v>
      </c>
      <c r="L97" s="37">
        <f>K97*(1+MAX($B$5,'Q3) data'!K94))</f>
        <v>162080.89040717468</v>
      </c>
    </row>
    <row r="98" spans="1:12">
      <c r="A98">
        <v>89</v>
      </c>
      <c r="B98" s="37">
        <f t="shared" si="2"/>
        <v>100000</v>
      </c>
      <c r="C98" s="37">
        <f>B98*(1+MAX($B$5,'Q3) data'!B95))</f>
        <v>104500</v>
      </c>
      <c r="D98" s="37">
        <f>C98*(1+MAX($B$5,'Q3) data'!C95))</f>
        <v>109202.49999999999</v>
      </c>
      <c r="E98" s="37">
        <f>D98*(1+MAX($B$5,'Q3) data'!D95))</f>
        <v>116300.66249999998</v>
      </c>
      <c r="F98" s="37">
        <f>E98*(1+MAX($B$5,'Q3) data'!E95))</f>
        <v>121534.19231249997</v>
      </c>
      <c r="G98" s="37">
        <f>F98*(1+MAX($B$5,'Q3) data'!F95))</f>
        <v>127003.23096656246</v>
      </c>
      <c r="H98" s="37">
        <f>G98*(1+MAX($B$5,'Q3) data'!G95))</f>
        <v>135258.44097938901</v>
      </c>
      <c r="I98" s="37">
        <f>H98*(1+MAX($B$5,'Q3) data'!H95))</f>
        <v>148107.99287243097</v>
      </c>
      <c r="J98" s="37">
        <f>I98*(1+MAX($B$5,'Q3) data'!I95))</f>
        <v>159956.63230222545</v>
      </c>
      <c r="K98" s="37">
        <f>J98*(1+MAX($B$5,'Q3) data'!J95))</f>
        <v>171953.37972489235</v>
      </c>
      <c r="L98" s="37">
        <f>K98*(1+MAX($B$5,'Q3) data'!K95))</f>
        <v>180551.04871113697</v>
      </c>
    </row>
    <row r="99" spans="1:12">
      <c r="A99">
        <v>90</v>
      </c>
      <c r="B99" s="37">
        <f t="shared" si="2"/>
        <v>100000</v>
      </c>
      <c r="C99" s="37">
        <f>B99*(1+MAX($B$5,'Q3) data'!B96))</f>
        <v>105000</v>
      </c>
      <c r="D99" s="37">
        <f>C99*(1+MAX($B$5,'Q3) data'!C96))</f>
        <v>111825</v>
      </c>
      <c r="E99" s="37">
        <f>D99*(1+MAX($B$5,'Q3) data'!D96))</f>
        <v>116857.12499999999</v>
      </c>
      <c r="F99" s="37">
        <f>E99*(1+MAX($B$5,'Q3) data'!E96))</f>
        <v>124452.83812499998</v>
      </c>
      <c r="G99" s="37">
        <f>F99*(1+MAX($B$5,'Q3) data'!F96))</f>
        <v>130053.21584062497</v>
      </c>
      <c r="H99" s="37">
        <f>G99*(1+MAX($B$5,'Q3) data'!G96))</f>
        <v>135905.61055345307</v>
      </c>
      <c r="I99" s="37">
        <f>H99*(1+MAX($B$5,'Q3) data'!H96))</f>
        <v>143380.41913389298</v>
      </c>
      <c r="J99" s="37">
        <f>I99*(1+MAX($B$5,'Q3) data'!I96))</f>
        <v>154133.95056893496</v>
      </c>
      <c r="K99" s="37">
        <f>J99*(1+MAX($B$5,'Q3) data'!J96))</f>
        <v>161069.97834453703</v>
      </c>
      <c r="L99" s="37">
        <f>K99*(1+MAX($B$5,'Q3) data'!K96))</f>
        <v>171539.52693693191</v>
      </c>
    </row>
    <row r="100" spans="1:12">
      <c r="A100">
        <v>91</v>
      </c>
      <c r="B100" s="37">
        <f t="shared" si="2"/>
        <v>100000</v>
      </c>
      <c r="C100" s="37">
        <f>B100*(1+MAX($B$5,'Q3) data'!B97))</f>
        <v>105000</v>
      </c>
      <c r="D100" s="37">
        <f>C100*(1+MAX($B$5,'Q3) data'!C97))</f>
        <v>111825</v>
      </c>
      <c r="E100" s="37">
        <f>D100*(1+MAX($B$5,'Q3) data'!D97))</f>
        <v>119093.625</v>
      </c>
      <c r="F100" s="37">
        <f>E100*(1+MAX($B$5,'Q3) data'!E97))</f>
        <v>124452.83812499999</v>
      </c>
      <c r="G100" s="37">
        <f>F100*(1+MAX($B$5,'Q3) data'!F97))</f>
        <v>131297.74422187498</v>
      </c>
      <c r="H100" s="37">
        <f>G100*(1+MAX($B$5,'Q3) data'!G97))</f>
        <v>138519.12015407809</v>
      </c>
      <c r="I100" s="37">
        <f>H100*(1+MAX($B$5,'Q3) data'!H97))</f>
        <v>146137.67176255237</v>
      </c>
      <c r="J100" s="37">
        <f>I100*(1+MAX($B$5,'Q3) data'!I97))</f>
        <v>152713.86699186722</v>
      </c>
      <c r="K100" s="37">
        <f>J100*(1+MAX($B$5,'Q3) data'!J97))</f>
        <v>160349.5603414606</v>
      </c>
      <c r="L100" s="37">
        <f>K100*(1+MAX($B$5,'Q3) data'!K97))</f>
        <v>167565.29055682631</v>
      </c>
    </row>
    <row r="101" spans="1:12">
      <c r="A101">
        <v>92</v>
      </c>
      <c r="B101" s="37">
        <f t="shared" si="2"/>
        <v>100000</v>
      </c>
      <c r="C101" s="37">
        <f>B101*(1+MAX($B$5,'Q3) data'!B98))</f>
        <v>104500</v>
      </c>
      <c r="D101" s="37">
        <f>C101*(1+MAX($B$5,'Q3) data'!C98))</f>
        <v>112337.5</v>
      </c>
      <c r="E101" s="37">
        <f>D101*(1+MAX($B$5,'Q3) data'!D98))</f>
        <v>119639.4375</v>
      </c>
      <c r="F101" s="37">
        <f>E101*(1+MAX($B$5,'Q3) data'!E98))</f>
        <v>128014.19812500001</v>
      </c>
      <c r="G101" s="37">
        <f>F101*(1+MAX($B$5,'Q3) data'!F98))</f>
        <v>133774.83704062499</v>
      </c>
      <c r="H101" s="37">
        <f>G101*(1+MAX($B$5,'Q3) data'!G98))</f>
        <v>139794.70470745311</v>
      </c>
      <c r="I101" s="37">
        <f>H101*(1+MAX($B$5,'Q3) data'!H98))</f>
        <v>146085.46641928848</v>
      </c>
      <c r="J101" s="37">
        <f>I101*(1+MAX($B$5,'Q3) data'!I98))</f>
        <v>152659.31240815646</v>
      </c>
      <c r="K101" s="37">
        <f>J101*(1+MAX($B$5,'Q3) data'!J98))</f>
        <v>164108.76083876818</v>
      </c>
      <c r="L101" s="37">
        <f>K101*(1+MAX($B$5,'Q3) data'!K98))</f>
        <v>175596.37409748195</v>
      </c>
    </row>
    <row r="102" spans="1:12">
      <c r="A102">
        <v>93</v>
      </c>
      <c r="B102" s="37">
        <f t="shared" si="2"/>
        <v>100000</v>
      </c>
      <c r="C102" s="37">
        <f>B102*(1+MAX($B$5,'Q3) data'!B99))</f>
        <v>104500</v>
      </c>
      <c r="D102" s="37">
        <f>C102*(1+MAX($B$5,'Q3) data'!C99))</f>
        <v>110770</v>
      </c>
      <c r="E102" s="37">
        <f>D102*(1+MAX($B$5,'Q3) data'!D99))</f>
        <v>115754.65</v>
      </c>
      <c r="F102" s="37">
        <f>E102*(1+MAX($B$5,'Q3) data'!E99))</f>
        <v>120963.60924999998</v>
      </c>
      <c r="G102" s="37">
        <f>F102*(1+MAX($B$5,'Q3) data'!F99))</f>
        <v>127616.60775874997</v>
      </c>
      <c r="H102" s="37">
        <f>G102*(1+MAX($B$5,'Q3) data'!G99))</f>
        <v>133359.3551078937</v>
      </c>
      <c r="I102" s="37">
        <f>H102*(1+MAX($B$5,'Q3) data'!H99))</f>
        <v>139360.52608774891</v>
      </c>
      <c r="J102" s="37">
        <f>I102*(1+MAX($B$5,'Q3) data'!I99))</f>
        <v>145631.7497616976</v>
      </c>
      <c r="K102" s="37">
        <f>J102*(1+MAX($B$5,'Q3) data'!J99))</f>
        <v>152185.178500974</v>
      </c>
      <c r="L102" s="37">
        <f>K102*(1+MAX($B$5,'Q3) data'!K99))</f>
        <v>159794.43742602269</v>
      </c>
    </row>
    <row r="103" spans="1:12">
      <c r="A103">
        <v>94</v>
      </c>
      <c r="B103" s="37">
        <f t="shared" si="2"/>
        <v>100000</v>
      </c>
      <c r="C103" s="37">
        <f>B103*(1+MAX($B$5,'Q3) data'!B100))</f>
        <v>104500</v>
      </c>
      <c r="D103" s="37">
        <f>C103*(1+MAX($B$5,'Q3) data'!C100))</f>
        <v>109202.49999999999</v>
      </c>
      <c r="E103" s="37">
        <f>D103*(1+MAX($B$5,'Q3) data'!D100))</f>
        <v>114116.61249999997</v>
      </c>
      <c r="F103" s="37">
        <f>E103*(1+MAX($B$5,'Q3) data'!E100))</f>
        <v>124387.10762499998</v>
      </c>
      <c r="G103" s="37">
        <f>F103*(1+MAX($B$5,'Q3) data'!F100))</f>
        <v>129984.52746812497</v>
      </c>
      <c r="H103" s="37">
        <f>G103*(1+MAX($B$5,'Q3) data'!G100))</f>
        <v>135833.83120419059</v>
      </c>
      <c r="I103" s="37">
        <f>H103*(1+MAX($B$5,'Q3) data'!H100))</f>
        <v>141946.35360837917</v>
      </c>
      <c r="J103" s="37">
        <f>I103*(1+MAX($B$5,'Q3) data'!I100))</f>
        <v>148333.93952075622</v>
      </c>
      <c r="K103" s="37">
        <f>J103*(1+MAX($B$5,'Q3) data'!J100))</f>
        <v>155008.96679919024</v>
      </c>
      <c r="L103" s="37">
        <f>K103*(1+MAX($B$5,'Q3) data'!K100))</f>
        <v>161984.37030515377</v>
      </c>
    </row>
    <row r="104" spans="1:12">
      <c r="A104">
        <v>95</v>
      </c>
      <c r="B104" s="37">
        <f t="shared" si="2"/>
        <v>100000</v>
      </c>
      <c r="C104" s="37">
        <f>B104*(1+MAX($B$5,'Q3) data'!B101))</f>
        <v>104500</v>
      </c>
      <c r="D104" s="37">
        <f>C104*(1+MAX($B$5,'Q3) data'!C101))</f>
        <v>110247.5</v>
      </c>
      <c r="E104" s="37">
        <f>D104*(1+MAX($B$5,'Q3) data'!D101))</f>
        <v>115208.6375</v>
      </c>
      <c r="F104" s="37">
        <f>E104*(1+MAX($B$5,'Q3) data'!E101))</f>
        <v>120393.02618749999</v>
      </c>
      <c r="G104" s="37">
        <f>F104*(1+MAX($B$5,'Q3) data'!F101))</f>
        <v>125810.71236593748</v>
      </c>
      <c r="H104" s="37">
        <f>G104*(1+MAX($B$5,'Q3) data'!G101))</f>
        <v>136504.62291704217</v>
      </c>
      <c r="I104" s="37">
        <f>H104*(1+MAX($B$5,'Q3) data'!H101))</f>
        <v>147424.99275040557</v>
      </c>
      <c r="J104" s="37">
        <f>I104*(1+MAX($B$5,'Q3) data'!I101))</f>
        <v>154059.1174241738</v>
      </c>
      <c r="K104" s="37">
        <f>J104*(1+MAX($B$5,'Q3) data'!J101))</f>
        <v>160991.77770826162</v>
      </c>
      <c r="L104" s="37">
        <f>K104*(1+MAX($B$5,'Q3) data'!K101))</f>
        <v>168236.40770513337</v>
      </c>
    </row>
    <row r="105" spans="1:12">
      <c r="A105">
        <v>96</v>
      </c>
      <c r="B105" s="37">
        <f t="shared" si="2"/>
        <v>100000</v>
      </c>
      <c r="C105" s="37">
        <f>B105*(1+MAX($B$5,'Q3) data'!B102))</f>
        <v>104500</v>
      </c>
      <c r="D105" s="37">
        <f>C105*(1+MAX($B$5,'Q3) data'!C102))</f>
        <v>112860.00000000001</v>
      </c>
      <c r="E105" s="37">
        <f>D105*(1+MAX($B$5,'Q3) data'!D102))</f>
        <v>120195.90000000001</v>
      </c>
      <c r="F105" s="37">
        <f>E105*(1+MAX($B$5,'Q3) data'!E102))</f>
        <v>125604.71550000001</v>
      </c>
      <c r="G105" s="37">
        <f>F105*(1+MAX($B$5,'Q3) data'!F102))</f>
        <v>131256.92769750001</v>
      </c>
      <c r="H105" s="37">
        <f>G105*(1+MAX($B$5,'Q3) data'!G102))</f>
        <v>137163.48944388749</v>
      </c>
      <c r="I105" s="37">
        <f>H105*(1+MAX($B$5,'Q3) data'!H102))</f>
        <v>145393.29881052073</v>
      </c>
      <c r="J105" s="37">
        <f>I105*(1+MAX($B$5,'Q3) data'!I102))</f>
        <v>151935.99725699416</v>
      </c>
      <c r="K105" s="37">
        <f>J105*(1+MAX($B$5,'Q3) data'!J102))</f>
        <v>158773.11713355887</v>
      </c>
      <c r="L105" s="37">
        <f>K105*(1+MAX($B$5,'Q3) data'!K102))</f>
        <v>165917.90740456901</v>
      </c>
    </row>
    <row r="106" spans="1:12">
      <c r="A106">
        <v>97</v>
      </c>
      <c r="B106" s="37">
        <f t="shared" si="2"/>
        <v>100000</v>
      </c>
      <c r="C106" s="37">
        <f>B106*(1+MAX($B$5,'Q3) data'!B103))</f>
        <v>104500</v>
      </c>
      <c r="D106" s="37">
        <f>C106*(1+MAX($B$5,'Q3) data'!C103))</f>
        <v>110247.5</v>
      </c>
      <c r="E106" s="37">
        <f>D106*(1+MAX($B$5,'Q3) data'!D103))</f>
        <v>119067.3</v>
      </c>
      <c r="F106" s="37">
        <f>E106*(1+MAX($B$5,'Q3) data'!E103))</f>
        <v>127402.01100000001</v>
      </c>
      <c r="G106" s="37">
        <f>F106*(1+MAX($B$5,'Q3) data'!F103))</f>
        <v>133135.10149500001</v>
      </c>
      <c r="H106" s="37">
        <f>G106*(1+MAX($B$5,'Q3) data'!G103))</f>
        <v>143785.90961460001</v>
      </c>
      <c r="I106" s="37">
        <f>H106*(1+MAX($B$5,'Q3) data'!H103))</f>
        <v>150256.27554725698</v>
      </c>
      <c r="J106" s="37">
        <f>I106*(1+MAX($B$5,'Q3) data'!I103))</f>
        <v>157017.80794688355</v>
      </c>
      <c r="K106" s="37">
        <f>J106*(1+MAX($B$5,'Q3) data'!J103))</f>
        <v>168794.14354289981</v>
      </c>
      <c r="L106" s="37">
        <f>K106*(1+MAX($B$5,'Q3) data'!K103))</f>
        <v>178921.79215547381</v>
      </c>
    </row>
    <row r="107" spans="1:12">
      <c r="A107">
        <v>98</v>
      </c>
      <c r="B107" s="37">
        <f t="shared" si="2"/>
        <v>100000</v>
      </c>
      <c r="C107" s="37">
        <f>B107*(1+MAX($B$5,'Q3) data'!B104))</f>
        <v>104500</v>
      </c>
      <c r="D107" s="37">
        <f>C107*(1+MAX($B$5,'Q3) data'!C104))</f>
        <v>109202.49999999999</v>
      </c>
      <c r="E107" s="37">
        <f>D107*(1+MAX($B$5,'Q3) data'!D104))</f>
        <v>115754.65</v>
      </c>
      <c r="F107" s="37">
        <f>E107*(1+MAX($B$5,'Q3) data'!E104))</f>
        <v>120963.60924999998</v>
      </c>
      <c r="G107" s="37">
        <f>F107*(1+MAX($B$5,'Q3) data'!F104))</f>
        <v>131850.33408249999</v>
      </c>
      <c r="H107" s="37">
        <f>G107*(1+MAX($B$5,'Q3) data'!G104))</f>
        <v>141079.857468275</v>
      </c>
      <c r="I107" s="37">
        <f>H107*(1+MAX($B$5,'Q3) data'!H104))</f>
        <v>148839.24962903012</v>
      </c>
      <c r="J107" s="37">
        <f>I107*(1+MAX($B$5,'Q3) data'!I104))</f>
        <v>155537.01586233647</v>
      </c>
      <c r="K107" s="37">
        <f>J107*(1+MAX($B$5,'Q3) data'!J104))</f>
        <v>164091.55173476497</v>
      </c>
      <c r="L107" s="37">
        <f>K107*(1+MAX($B$5,'Q3) data'!K104))</f>
        <v>172296.12932150322</v>
      </c>
    </row>
    <row r="108" spans="1:12">
      <c r="A108">
        <v>99</v>
      </c>
      <c r="B108" s="37">
        <f t="shared" si="2"/>
        <v>100000</v>
      </c>
      <c r="C108" s="37">
        <f>B108*(1+MAX($B$5,'Q3) data'!B105))</f>
        <v>106500</v>
      </c>
      <c r="D108" s="37">
        <f>C108*(1+MAX($B$5,'Q3) data'!C105))</f>
        <v>111292.49999999999</v>
      </c>
      <c r="E108" s="37">
        <f>D108*(1+MAX($B$5,'Q3) data'!D105))</f>
        <v>116300.66249999998</v>
      </c>
      <c r="F108" s="37">
        <f>E108*(1+MAX($B$5,'Q3) data'!E105))</f>
        <v>121534.19231249997</v>
      </c>
      <c r="G108" s="37">
        <f>F108*(1+MAX($B$5,'Q3) data'!F105))</f>
        <v>128826.24385124998</v>
      </c>
      <c r="H108" s="37">
        <f>G108*(1+MAX($B$5,'Q3) data'!G105))</f>
        <v>135267.55604381248</v>
      </c>
      <c r="I108" s="37">
        <f>H108*(1+MAX($B$5,'Q3) data'!H105))</f>
        <v>142030.93384600311</v>
      </c>
      <c r="J108" s="37">
        <f>I108*(1+MAX($B$5,'Q3) data'!I105))</f>
        <v>150552.7898767633</v>
      </c>
      <c r="K108" s="37">
        <f>J108*(1+MAX($B$5,'Q3) data'!J105))</f>
        <v>158833.19331998526</v>
      </c>
      <c r="L108" s="37">
        <f>K108*(1+MAX($B$5,'Q3) data'!K105))</f>
        <v>165980.68701938458</v>
      </c>
    </row>
    <row r="109" spans="1:12">
      <c r="A109">
        <v>100</v>
      </c>
      <c r="B109" s="37">
        <f t="shared" si="2"/>
        <v>100000</v>
      </c>
      <c r="C109" s="37">
        <f>B109*(1+MAX($B$5,'Q3) data'!B106))</f>
        <v>104500</v>
      </c>
      <c r="D109" s="37">
        <f>C109*(1+MAX($B$5,'Q3) data'!C106))</f>
        <v>109202.49999999999</v>
      </c>
      <c r="E109" s="37">
        <f>D109*(1+MAX($B$5,'Q3) data'!D106))</f>
        <v>115754.65</v>
      </c>
      <c r="F109" s="37">
        <f>E109*(1+MAX($B$5,'Q3) data'!E106))</f>
        <v>120963.60924999998</v>
      </c>
      <c r="G109" s="37">
        <f>F109*(1+MAX($B$5,'Q3) data'!F106))</f>
        <v>126406.97166624997</v>
      </c>
      <c r="H109" s="37">
        <f>G109*(1+MAX($B$5,'Q3) data'!G106))</f>
        <v>132095.28539123121</v>
      </c>
      <c r="I109" s="37">
        <f>H109*(1+MAX($B$5,'Q3) data'!H106))</f>
        <v>139360.52608774893</v>
      </c>
      <c r="J109" s="37">
        <f>I109*(1+MAX($B$5,'Q3) data'!I106))</f>
        <v>147025.35502257512</v>
      </c>
      <c r="K109" s="37">
        <f>J109*(1+MAX($B$5,'Q3) data'!J106))</f>
        <v>153641.49599859098</v>
      </c>
      <c r="L109" s="37">
        <f>K109*(1+MAX($B$5,'Q3) data'!K106))</f>
        <v>160555.36331852755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C0E4F-6D57-4835-B7B3-E1D217390BD3}">
  <dimension ref="A2:G109"/>
  <sheetViews>
    <sheetView workbookViewId="0"/>
  </sheetViews>
  <sheetFormatPr defaultRowHeight="14"/>
  <cols>
    <col min="1" max="1" width="22.58203125" bestFit="1" customWidth="1"/>
    <col min="2" max="2" width="14.33203125" bestFit="1" customWidth="1"/>
    <col min="5" max="5" width="38.58203125" bestFit="1" customWidth="1"/>
  </cols>
  <sheetData>
    <row r="2" spans="1:7">
      <c r="A2" t="s">
        <v>67</v>
      </c>
      <c r="B2" s="40">
        <v>0.04</v>
      </c>
    </row>
    <row r="4" spans="1:7">
      <c r="A4" t="s">
        <v>68</v>
      </c>
      <c r="B4">
        <f>(1+B2)^-10</f>
        <v>0.67556416882579851</v>
      </c>
    </row>
    <row r="5" spans="1:7">
      <c r="E5" s="28"/>
      <c r="F5" s="28"/>
      <c r="G5" s="28"/>
    </row>
    <row r="7" spans="1:7" ht="14.5">
      <c r="B7" s="1"/>
    </row>
    <row r="9" spans="1:7">
      <c r="A9" t="s">
        <v>58</v>
      </c>
      <c r="B9" s="20" t="s">
        <v>65</v>
      </c>
      <c r="C9" s="20" t="s">
        <v>66</v>
      </c>
    </row>
    <row r="10" spans="1:7">
      <c r="A10">
        <v>1</v>
      </c>
      <c r="B10" s="37">
        <f>'Q3 iii) '!L10-'Q3 ii)'!L10</f>
        <v>2416.2150541607989</v>
      </c>
      <c r="C10" s="37">
        <f>B10*$B$4</f>
        <v>1632.3083147685218</v>
      </c>
    </row>
    <row r="11" spans="1:7">
      <c r="A11">
        <v>2</v>
      </c>
      <c r="B11" s="37">
        <f>'Q3 iii) '!L11-'Q3 ii)'!L11</f>
        <v>15605.682978530676</v>
      </c>
      <c r="C11" s="37">
        <f t="shared" ref="C11:C74" si="0">B11*$B$4</f>
        <v>10542.640250349988</v>
      </c>
    </row>
    <row r="12" spans="1:7">
      <c r="A12">
        <v>3</v>
      </c>
      <c r="B12" s="37">
        <f>'Q3 iii) '!L12-'Q3 ii)'!L12</f>
        <v>5411.6106791847851</v>
      </c>
      <c r="C12" s="37">
        <f t="shared" si="0"/>
        <v>3655.8902704922843</v>
      </c>
    </row>
    <row r="13" spans="1:7">
      <c r="A13">
        <v>4</v>
      </c>
      <c r="B13" s="37">
        <f>'Q3 iii) '!L13-'Q3 ii)'!L13</f>
        <v>8925.4116728728404</v>
      </c>
      <c r="C13" s="37">
        <f t="shared" si="0"/>
        <v>6029.6883182124202</v>
      </c>
    </row>
    <row r="14" spans="1:7">
      <c r="A14">
        <v>5</v>
      </c>
      <c r="B14" s="37">
        <f>'Q3 iii) '!L14-'Q3 ii)'!L14</f>
        <v>11978.359450837102</v>
      </c>
      <c r="C14" s="37">
        <f t="shared" si="0"/>
        <v>8092.1504463014153</v>
      </c>
    </row>
    <row r="15" spans="1:7">
      <c r="A15">
        <v>6</v>
      </c>
      <c r="B15" s="37">
        <f>'Q3 iii) '!L15-'Q3 ii)'!L15</f>
        <v>16681.647894659807</v>
      </c>
      <c r="C15" s="37">
        <f t="shared" si="0"/>
        <v>11269.523594600485</v>
      </c>
    </row>
    <row r="16" spans="1:7">
      <c r="A16">
        <v>7</v>
      </c>
      <c r="B16" s="37">
        <f>'Q3 iii) '!L16-'Q3 ii)'!L16</f>
        <v>11961.846247075242</v>
      </c>
      <c r="C16" s="37">
        <f t="shared" si="0"/>
        <v>8080.9947175273828</v>
      </c>
    </row>
    <row r="17" spans="1:3">
      <c r="A17">
        <v>8</v>
      </c>
      <c r="B17" s="37">
        <f>'Q3 iii) '!L17-'Q3 ii)'!L17</f>
        <v>10729.059580817877</v>
      </c>
      <c r="C17" s="37">
        <f t="shared" si="0"/>
        <v>7248.1682179976988</v>
      </c>
    </row>
    <row r="18" spans="1:3">
      <c r="A18">
        <v>9</v>
      </c>
      <c r="B18" s="37">
        <f>'Q3 iii) '!L18-'Q3 ii)'!L18</f>
        <v>23131.883056174876</v>
      </c>
      <c r="C18" s="37">
        <f t="shared" si="0"/>
        <v>15627.071350220353</v>
      </c>
    </row>
    <row r="19" spans="1:3">
      <c r="A19">
        <v>10</v>
      </c>
      <c r="B19" s="37">
        <f>'Q3 iii) '!L19-'Q3 ii)'!L19</f>
        <v>10839.814992303203</v>
      </c>
      <c r="C19" s="37">
        <f t="shared" si="0"/>
        <v>7322.9906055007432</v>
      </c>
    </row>
    <row r="20" spans="1:3">
      <c r="A20">
        <v>11</v>
      </c>
      <c r="B20" s="37">
        <f>'Q3 iii) '!L20-'Q3 ii)'!L20</f>
        <v>15402.838475435448</v>
      </c>
      <c r="C20" s="37">
        <f t="shared" si="0"/>
        <v>10405.605772215578</v>
      </c>
    </row>
    <row r="21" spans="1:3">
      <c r="A21">
        <v>12</v>
      </c>
      <c r="B21" s="37">
        <f>'Q3 iii) '!L21-'Q3 ii)'!L21</f>
        <v>17734.617628295644</v>
      </c>
      <c r="C21" s="37">
        <f t="shared" si="0"/>
        <v>11980.872217502902</v>
      </c>
    </row>
    <row r="22" spans="1:3">
      <c r="A22">
        <v>13</v>
      </c>
      <c r="B22" s="37">
        <f>'Q3 iii) '!L22-'Q3 ii)'!L22</f>
        <v>4246.1616101231193</v>
      </c>
      <c r="C22" s="37">
        <f t="shared" si="0"/>
        <v>2868.5546388428393</v>
      </c>
    </row>
    <row r="23" spans="1:3">
      <c r="A23">
        <v>14</v>
      </c>
      <c r="B23" s="37">
        <f>'Q3 iii) '!L23-'Q3 ii)'!L23</f>
        <v>2583.4922388682608</v>
      </c>
      <c r="C23" s="37">
        <f t="shared" si="0"/>
        <v>1745.314787018938</v>
      </c>
    </row>
    <row r="24" spans="1:3">
      <c r="A24">
        <v>15</v>
      </c>
      <c r="B24" s="37">
        <f>'Q3 iii) '!L24-'Q3 ii)'!L24</f>
        <v>16265.156313020474</v>
      </c>
      <c r="C24" s="37">
        <f t="shared" si="0"/>
        <v>10988.156805427367</v>
      </c>
    </row>
    <row r="25" spans="1:3">
      <c r="A25">
        <v>16</v>
      </c>
      <c r="B25" s="37">
        <f>'Q3 iii) '!L25-'Q3 ii)'!L25</f>
        <v>11197.374790181755</v>
      </c>
      <c r="C25" s="37">
        <f t="shared" si="0"/>
        <v>7564.5451931600874</v>
      </c>
    </row>
    <row r="26" spans="1:3">
      <c r="A26">
        <v>17</v>
      </c>
      <c r="B26" s="37">
        <f>'Q3 iii) '!L26-'Q3 ii)'!L26</f>
        <v>15295.407991624728</v>
      </c>
      <c r="C26" s="37">
        <f t="shared" si="0"/>
        <v>10333.029586713435</v>
      </c>
    </row>
    <row r="27" spans="1:3">
      <c r="A27">
        <v>18</v>
      </c>
      <c r="B27" s="37">
        <f>'Q3 iii) '!L27-'Q3 ii)'!L27</f>
        <v>13227.376977533539</v>
      </c>
      <c r="C27" s="37">
        <f t="shared" si="0"/>
        <v>8935.9419335729472</v>
      </c>
    </row>
    <row r="28" spans="1:3">
      <c r="A28">
        <v>19</v>
      </c>
      <c r="B28" s="37">
        <f>'Q3 iii) '!L28-'Q3 ii)'!L28</f>
        <v>31540.885774778464</v>
      </c>
      <c r="C28" s="37">
        <f t="shared" si="0"/>
        <v>21307.892282467667</v>
      </c>
    </row>
    <row r="29" spans="1:3">
      <c r="A29">
        <v>20</v>
      </c>
      <c r="B29" s="37">
        <f>'Q3 iii) '!L29-'Q3 ii)'!L29</f>
        <v>14225.231484204531</v>
      </c>
      <c r="C29" s="37">
        <f t="shared" si="0"/>
        <v>9610.0566839812145</v>
      </c>
    </row>
    <row r="30" spans="1:3">
      <c r="A30">
        <v>21</v>
      </c>
      <c r="B30" s="37">
        <f>'Q3 iii) '!L30-'Q3 ii)'!L30</f>
        <v>18978.150296454842</v>
      </c>
      <c r="C30" s="37">
        <f t="shared" si="0"/>
        <v>12820.958330875597</v>
      </c>
    </row>
    <row r="31" spans="1:3">
      <c r="A31">
        <v>22</v>
      </c>
      <c r="B31" s="37">
        <f>'Q3 iii) '!L31-'Q3 ii)'!L31</f>
        <v>16409.52513745625</v>
      </c>
      <c r="C31" s="37">
        <f t="shared" si="0"/>
        <v>11085.687210311678</v>
      </c>
    </row>
    <row r="32" spans="1:3">
      <c r="A32">
        <v>23</v>
      </c>
      <c r="B32" s="37">
        <f>'Q3 iii) '!L32-'Q3 ii)'!L32</f>
        <v>8425.7378458286985</v>
      </c>
      <c r="C32" s="37">
        <f t="shared" si="0"/>
        <v>5692.1265845613389</v>
      </c>
    </row>
    <row r="33" spans="1:3">
      <c r="A33">
        <v>24</v>
      </c>
      <c r="B33" s="37">
        <f>'Q3 iii) '!L33-'Q3 ii)'!L33</f>
        <v>11268.395186115958</v>
      </c>
      <c r="C33" s="37">
        <f t="shared" si="0"/>
        <v>7612.5240279090567</v>
      </c>
    </row>
    <row r="34" spans="1:3">
      <c r="A34">
        <v>25</v>
      </c>
      <c r="B34" s="37">
        <f>'Q3 iii) '!L34-'Q3 ii)'!L34</f>
        <v>9969.2835256744293</v>
      </c>
      <c r="C34" s="37">
        <f t="shared" si="0"/>
        <v>6734.8907388109719</v>
      </c>
    </row>
    <row r="35" spans="1:3">
      <c r="A35">
        <v>26</v>
      </c>
      <c r="B35" s="37">
        <f>'Q3 iii) '!L35-'Q3 ii)'!L35</f>
        <v>13650.876194617362</v>
      </c>
      <c r="C35" s="37">
        <f t="shared" si="0"/>
        <v>9222.0428301605571</v>
      </c>
    </row>
    <row r="36" spans="1:3">
      <c r="A36">
        <v>27</v>
      </c>
      <c r="B36" s="37">
        <f>'Q3 iii) '!L36-'Q3 ii)'!L36</f>
        <v>813.18341756885638</v>
      </c>
      <c r="C36" s="37">
        <f t="shared" si="0"/>
        <v>549.35757959282671</v>
      </c>
    </row>
    <row r="37" spans="1:3">
      <c r="A37">
        <v>28</v>
      </c>
      <c r="B37" s="37">
        <f>'Q3 iii) '!L37-'Q3 ii)'!L37</f>
        <v>12090.87683555801</v>
      </c>
      <c r="C37" s="37">
        <f t="shared" si="0"/>
        <v>8168.1631597888481</v>
      </c>
    </row>
    <row r="38" spans="1:3">
      <c r="A38">
        <v>29</v>
      </c>
      <c r="B38" s="37">
        <f>'Q3 iii) '!L38-'Q3 ii)'!L38</f>
        <v>20040.253531419236</v>
      </c>
      <c r="C38" s="37">
        <f t="shared" si="0"/>
        <v>13538.477220011509</v>
      </c>
    </row>
    <row r="39" spans="1:3">
      <c r="A39">
        <v>30</v>
      </c>
      <c r="B39" s="37">
        <f>'Q3 iii) '!L39-'Q3 ii)'!L39</f>
        <v>11995.70328475046</v>
      </c>
      <c r="C39" s="37">
        <f t="shared" si="0"/>
        <v>8103.8673190433456</v>
      </c>
    </row>
    <row r="40" spans="1:3">
      <c r="A40">
        <v>31</v>
      </c>
      <c r="B40" s="37">
        <f>'Q3 iii) '!L40-'Q3 ii)'!L40</f>
        <v>14506.409282322886</v>
      </c>
      <c r="C40" s="37">
        <f t="shared" si="0"/>
        <v>9800.0103294593082</v>
      </c>
    </row>
    <row r="41" spans="1:3">
      <c r="A41">
        <v>32</v>
      </c>
      <c r="B41" s="37">
        <f>'Q3 iii) '!L41-'Q3 ii)'!L41</f>
        <v>24243.175679290493</v>
      </c>
      <c r="C41" s="37">
        <f t="shared" si="0"/>
        <v>16377.820827477695</v>
      </c>
    </row>
    <row r="42" spans="1:3">
      <c r="A42">
        <v>33</v>
      </c>
      <c r="B42" s="37">
        <f>'Q3 iii) '!L42-'Q3 ii)'!L42</f>
        <v>16773.811376842728</v>
      </c>
      <c r="C42" s="37">
        <f t="shared" si="0"/>
        <v>11331.785940837481</v>
      </c>
    </row>
    <row r="43" spans="1:3">
      <c r="A43">
        <v>34</v>
      </c>
      <c r="B43" s="37">
        <f>'Q3 iii) '!L43-'Q3 ii)'!L43</f>
        <v>13829.966558420943</v>
      </c>
      <c r="C43" s="37">
        <f t="shared" si="0"/>
        <v>9343.0298629282333</v>
      </c>
    </row>
    <row r="44" spans="1:3">
      <c r="A44">
        <v>35</v>
      </c>
      <c r="B44" s="37">
        <f>'Q3 iii) '!L44-'Q3 ii)'!L44</f>
        <v>2488.85236300205</v>
      </c>
      <c r="C44" s="37">
        <f t="shared" si="0"/>
        <v>1681.3794779416044</v>
      </c>
    </row>
    <row r="45" spans="1:3">
      <c r="A45">
        <v>36</v>
      </c>
      <c r="B45" s="37">
        <f>'Q3 iii) '!L45-'Q3 ii)'!L45</f>
        <v>14919.334919509129</v>
      </c>
      <c r="C45" s="37">
        <f t="shared" si="0"/>
        <v>10078.968094331896</v>
      </c>
    </row>
    <row r="46" spans="1:3">
      <c r="A46">
        <v>37</v>
      </c>
      <c r="B46" s="37">
        <f>'Q3 iii) '!L46-'Q3 ii)'!L46</f>
        <v>10170.21691292859</v>
      </c>
      <c r="C46" s="37">
        <f t="shared" si="0"/>
        <v>6870.6341355606819</v>
      </c>
    </row>
    <row r="47" spans="1:3">
      <c r="A47">
        <v>38</v>
      </c>
      <c r="B47" s="37">
        <f>'Q3 iii) '!L47-'Q3 ii)'!L47</f>
        <v>9546.7459569978819</v>
      </c>
      <c r="C47" s="37">
        <f t="shared" si="0"/>
        <v>6449.4394974303268</v>
      </c>
    </row>
    <row r="48" spans="1:3">
      <c r="A48">
        <v>39</v>
      </c>
      <c r="B48" s="37">
        <f>'Q3 iii) '!L48-'Q3 ii)'!L48</f>
        <v>11218.870279780182</v>
      </c>
      <c r="C48" s="37">
        <f t="shared" si="0"/>
        <v>7579.0667757241517</v>
      </c>
    </row>
    <row r="49" spans="1:3">
      <c r="A49">
        <v>40</v>
      </c>
      <c r="B49" s="37">
        <f>'Q3 iii) '!L49-'Q3 ii)'!L49</f>
        <v>6362.9239172980306</v>
      </c>
      <c r="C49" s="37">
        <f t="shared" si="0"/>
        <v>4298.5634074912377</v>
      </c>
    </row>
    <row r="50" spans="1:3">
      <c r="A50">
        <v>41</v>
      </c>
      <c r="B50" s="37">
        <f>'Q3 iii) '!L50-'Q3 ii)'!L50</f>
        <v>23914.357498147176</v>
      </c>
      <c r="C50" s="37">
        <f t="shared" si="0"/>
        <v>16155.683046238799</v>
      </c>
    </row>
    <row r="51" spans="1:3">
      <c r="A51">
        <v>42</v>
      </c>
      <c r="B51" s="37">
        <f>'Q3 iii) '!L51-'Q3 ii)'!L51</f>
        <v>3330.3286314143916</v>
      </c>
      <c r="C51" s="37">
        <f t="shared" si="0"/>
        <v>2249.8506937982224</v>
      </c>
    </row>
    <row r="52" spans="1:3">
      <c r="A52">
        <v>43</v>
      </c>
      <c r="B52" s="37">
        <f>'Q3 iii) '!L52-'Q3 ii)'!L52</f>
        <v>8389.910511249851</v>
      </c>
      <c r="C52" s="37">
        <f t="shared" si="0"/>
        <v>5667.9229210553358</v>
      </c>
    </row>
    <row r="53" spans="1:3">
      <c r="A53">
        <v>44</v>
      </c>
      <c r="B53" s="37">
        <f>'Q3 iii) '!L53-'Q3 ii)'!L53</f>
        <v>10379.294089475006</v>
      </c>
      <c r="C53" s="37">
        <f t="shared" si="0"/>
        <v>7011.8791845547057</v>
      </c>
    </row>
    <row r="54" spans="1:3">
      <c r="A54">
        <v>45</v>
      </c>
      <c r="B54" s="37">
        <f>'Q3 iii) '!L54-'Q3 ii)'!L54</f>
        <v>8025.7730930282269</v>
      </c>
      <c r="C54" s="37">
        <f t="shared" si="0"/>
        <v>5421.9247287760718</v>
      </c>
    </row>
    <row r="55" spans="1:3">
      <c r="A55">
        <v>46</v>
      </c>
      <c r="B55" s="37">
        <f>'Q3 iii) '!L55-'Q3 ii)'!L55</f>
        <v>6414.7878670594946</v>
      </c>
      <c r="C55" s="37">
        <f t="shared" si="0"/>
        <v>4333.600833603864</v>
      </c>
    </row>
    <row r="56" spans="1:3">
      <c r="A56">
        <v>47</v>
      </c>
      <c r="B56" s="37">
        <f>'Q3 iii) '!L56-'Q3 ii)'!L56</f>
        <v>14269.265849931457</v>
      </c>
      <c r="C56" s="37">
        <f t="shared" si="0"/>
        <v>9639.8047236632956</v>
      </c>
    </row>
    <row r="57" spans="1:3">
      <c r="A57">
        <v>48</v>
      </c>
      <c r="B57" s="37">
        <f>'Q3 iii) '!L57-'Q3 ii)'!L57</f>
        <v>19128.965098319866</v>
      </c>
      <c r="C57" s="37">
        <f t="shared" si="0"/>
        <v>12922.84340714417</v>
      </c>
    </row>
    <row r="58" spans="1:3">
      <c r="A58">
        <v>49</v>
      </c>
      <c r="B58" s="37">
        <f>'Q3 iii) '!L58-'Q3 ii)'!L58</f>
        <v>12981.42589514787</v>
      </c>
      <c r="C58" s="37">
        <f t="shared" si="0"/>
        <v>8769.7861950292681</v>
      </c>
    </row>
    <row r="59" spans="1:3">
      <c r="A59">
        <v>50</v>
      </c>
      <c r="B59" s="37">
        <f>'Q3 iii) '!L59-'Q3 ii)'!L59</f>
        <v>794.13079227239359</v>
      </c>
      <c r="C59" s="37">
        <f t="shared" si="0"/>
        <v>536.48630862047241</v>
      </c>
    </row>
    <row r="60" spans="1:3">
      <c r="A60">
        <v>51</v>
      </c>
      <c r="B60" s="37">
        <f>'Q3 iii) '!L60-'Q3 ii)'!L60</f>
        <v>4715.2871303577558</v>
      </c>
      <c r="C60" s="37">
        <f t="shared" si="0"/>
        <v>3185.4790309951218</v>
      </c>
    </row>
    <row r="61" spans="1:3">
      <c r="A61">
        <v>52</v>
      </c>
      <c r="B61" s="37">
        <f>'Q3 iii) '!L61-'Q3 ii)'!L61</f>
        <v>21708.839572390309</v>
      </c>
      <c r="C61" s="37">
        <f t="shared" si="0"/>
        <v>14665.714161894462</v>
      </c>
    </row>
    <row r="62" spans="1:3">
      <c r="A62">
        <v>53</v>
      </c>
      <c r="B62" s="37">
        <f>'Q3 iii) '!L62-'Q3 ii)'!L62</f>
        <v>12637.300681879511</v>
      </c>
      <c r="C62" s="37">
        <f t="shared" si="0"/>
        <v>8537.3075313556292</v>
      </c>
    </row>
    <row r="63" spans="1:3">
      <c r="A63">
        <v>54</v>
      </c>
      <c r="B63" s="37">
        <f>'Q3 iii) '!L63-'Q3 ii)'!L63</f>
        <v>9827.265212134982</v>
      </c>
      <c r="C63" s="37">
        <f t="shared" si="0"/>
        <v>6638.9482548666538</v>
      </c>
    </row>
    <row r="64" spans="1:3">
      <c r="A64">
        <v>55</v>
      </c>
      <c r="B64" s="37">
        <f>'Q3 iii) '!L64-'Q3 ii)'!L64</f>
        <v>6610.7201903750538</v>
      </c>
      <c r="C64" s="37">
        <f t="shared" si="0"/>
        <v>4465.9656907506478</v>
      </c>
    </row>
    <row r="65" spans="1:3">
      <c r="A65">
        <v>56</v>
      </c>
      <c r="B65" s="37">
        <f>'Q3 iii) '!L65-'Q3 ii)'!L65</f>
        <v>8509.9557214536762</v>
      </c>
      <c r="C65" s="37">
        <f t="shared" si="0"/>
        <v>5749.0211637082011</v>
      </c>
    </row>
    <row r="66" spans="1:3">
      <c r="A66">
        <v>57</v>
      </c>
      <c r="B66" s="37">
        <f>'Q3 iii) '!L66-'Q3 ii)'!L66</f>
        <v>8853.9559216400376</v>
      </c>
      <c r="C66" s="37">
        <f t="shared" si="0"/>
        <v>5981.4153730230091</v>
      </c>
    </row>
    <row r="67" spans="1:3">
      <c r="A67">
        <v>58</v>
      </c>
      <c r="B67" s="37">
        <f>'Q3 iii) '!L67-'Q3 ii)'!L67</f>
        <v>20194.651753981161</v>
      </c>
      <c r="C67" s="37">
        <f t="shared" si="0"/>
        <v>13642.783126904736</v>
      </c>
    </row>
    <row r="68" spans="1:3">
      <c r="A68">
        <v>59</v>
      </c>
      <c r="B68" s="37">
        <f>'Q3 iii) '!L68-'Q3 ii)'!L68</f>
        <v>10958.279512236157</v>
      </c>
      <c r="C68" s="37">
        <f t="shared" si="0"/>
        <v>7403.0209904445956</v>
      </c>
    </row>
    <row r="69" spans="1:3">
      <c r="A69">
        <v>60</v>
      </c>
      <c r="B69" s="37">
        <f>'Q3 iii) '!L69-'Q3 ii)'!L69</f>
        <v>1657.3869795204955</v>
      </c>
      <c r="C69" s="37">
        <f t="shared" si="0"/>
        <v>1119.6712572424642</v>
      </c>
    </row>
    <row r="70" spans="1:3">
      <c r="A70">
        <v>61</v>
      </c>
      <c r="B70" s="37">
        <f>'Q3 iii) '!L70-'Q3 ii)'!L70</f>
        <v>16763.967177185201</v>
      </c>
      <c r="C70" s="37">
        <f t="shared" si="0"/>
        <v>11325.135552278089</v>
      </c>
    </row>
    <row r="71" spans="1:3">
      <c r="A71">
        <v>62</v>
      </c>
      <c r="B71" s="37">
        <f>'Q3 iii) '!L71-'Q3 ii)'!L71</f>
        <v>10701.304495875724</v>
      </c>
      <c r="C71" s="37">
        <f t="shared" si="0"/>
        <v>7229.4178771080642</v>
      </c>
    </row>
    <row r="72" spans="1:3">
      <c r="A72">
        <v>63</v>
      </c>
      <c r="B72" s="37">
        <f>'Q3 iii) '!L72-'Q3 ii)'!L72</f>
        <v>11663.694239497359</v>
      </c>
      <c r="C72" s="37">
        <f t="shared" si="0"/>
        <v>7879.5739043442873</v>
      </c>
    </row>
    <row r="73" spans="1:3">
      <c r="A73">
        <v>64</v>
      </c>
      <c r="B73" s="37">
        <f>'Q3 iii) '!L73-'Q3 ii)'!L73</f>
        <v>14298.655590469571</v>
      </c>
      <c r="C73" s="37">
        <f t="shared" si="0"/>
        <v>9659.6593793019329</v>
      </c>
    </row>
    <row r="74" spans="1:3">
      <c r="A74">
        <v>65</v>
      </c>
      <c r="B74" s="37">
        <f>'Q3 iii) '!L74-'Q3 ii)'!L74</f>
        <v>9033.5245460972947</v>
      </c>
      <c r="C74" s="37">
        <f t="shared" si="0"/>
        <v>6102.7255015516675</v>
      </c>
    </row>
    <row r="75" spans="1:3">
      <c r="A75">
        <v>66</v>
      </c>
      <c r="B75" s="37">
        <f>'Q3 iii) '!L75-'Q3 ii)'!L75</f>
        <v>11865.903429439932</v>
      </c>
      <c r="C75" s="37">
        <f t="shared" ref="C75:C109" si="1">B75*$B$4</f>
        <v>8016.1791876767793</v>
      </c>
    </row>
    <row r="76" spans="1:3">
      <c r="A76">
        <v>67</v>
      </c>
      <c r="B76" s="37">
        <f>'Q3 iii) '!L76-'Q3 ii)'!L76</f>
        <v>18146.305749919527</v>
      </c>
      <c r="C76" s="37">
        <f t="shared" si="1"/>
        <v>12258.993961203194</v>
      </c>
    </row>
    <row r="77" spans="1:3">
      <c r="A77">
        <v>68</v>
      </c>
      <c r="B77" s="37">
        <f>'Q3 iii) '!L77-'Q3 ii)'!L77</f>
        <v>4055.6312667441671</v>
      </c>
      <c r="C77" s="37">
        <f t="shared" si="1"/>
        <v>2739.8391657819434</v>
      </c>
    </row>
    <row r="78" spans="1:3">
      <c r="A78">
        <v>69</v>
      </c>
      <c r="B78" s="37">
        <f>'Q3 iii) '!L78-'Q3 ii)'!L78</f>
        <v>14685.645215947559</v>
      </c>
      <c r="C78" s="37">
        <f t="shared" si="1"/>
        <v>9921.0957039821769</v>
      </c>
    </row>
    <row r="79" spans="1:3">
      <c r="A79">
        <v>70</v>
      </c>
      <c r="B79" s="37">
        <f>'Q3 iii) '!L79-'Q3 ii)'!L79</f>
        <v>17246.634243479784</v>
      </c>
      <c r="C79" s="37">
        <f t="shared" si="1"/>
        <v>11651.208127738975</v>
      </c>
    </row>
    <row r="80" spans="1:3">
      <c r="A80">
        <v>71</v>
      </c>
      <c r="B80" s="37">
        <f>'Q3 iii) '!L80-'Q3 ii)'!L80</f>
        <v>10486.771247035969</v>
      </c>
      <c r="C80" s="37">
        <f t="shared" si="1"/>
        <v>7084.4869011701367</v>
      </c>
    </row>
    <row r="81" spans="1:3">
      <c r="A81">
        <v>72</v>
      </c>
      <c r="B81" s="37">
        <f>'Q3 iii) '!L81-'Q3 ii)'!L81</f>
        <v>8463.5355963948532</v>
      </c>
      <c r="C81" s="37">
        <f t="shared" si="1"/>
        <v>5717.6613905060476</v>
      </c>
    </row>
    <row r="82" spans="1:3">
      <c r="A82">
        <v>73</v>
      </c>
      <c r="B82" s="37">
        <f>'Q3 iii) '!L82-'Q3 ii)'!L82</f>
        <v>11094.691262780922</v>
      </c>
      <c r="C82" s="37">
        <f t="shared" si="1"/>
        <v>7495.1758813194419</v>
      </c>
    </row>
    <row r="83" spans="1:3">
      <c r="A83">
        <v>74</v>
      </c>
      <c r="B83" s="37">
        <f>'Q3 iii) '!L83-'Q3 ii)'!L83</f>
        <v>8898.5012412836077</v>
      </c>
      <c r="C83" s="37">
        <f t="shared" si="1"/>
        <v>6011.5085948630967</v>
      </c>
    </row>
    <row r="84" spans="1:3">
      <c r="A84">
        <v>75</v>
      </c>
      <c r="B84" s="37">
        <f>'Q3 iii) '!L84-'Q3 ii)'!L84</f>
        <v>14256.254222593183</v>
      </c>
      <c r="C84" s="37">
        <f t="shared" si="1"/>
        <v>9631.0145344554439</v>
      </c>
    </row>
    <row r="85" spans="1:3">
      <c r="A85">
        <v>76</v>
      </c>
      <c r="B85" s="37">
        <f>'Q3 iii) '!L85-'Q3 ii)'!L85</f>
        <v>17965.731525492622</v>
      </c>
      <c r="C85" s="37">
        <f t="shared" si="1"/>
        <v>12137.004485366868</v>
      </c>
    </row>
    <row r="86" spans="1:3">
      <c r="A86">
        <v>77</v>
      </c>
      <c r="B86" s="37">
        <f>'Q3 iii) '!L86-'Q3 ii)'!L86</f>
        <v>20130.975831313903</v>
      </c>
      <c r="C86" s="37">
        <f t="shared" si="1"/>
        <v>13599.765955133815</v>
      </c>
    </row>
    <row r="87" spans="1:3">
      <c r="A87">
        <v>78</v>
      </c>
      <c r="B87" s="37">
        <f>'Q3 iii) '!L87-'Q3 ii)'!L87</f>
        <v>11796.195275161997</v>
      </c>
      <c r="C87" s="37">
        <f t="shared" si="1"/>
        <v>7969.0868563716267</v>
      </c>
    </row>
    <row r="88" spans="1:3">
      <c r="A88">
        <v>79</v>
      </c>
      <c r="B88" s="37">
        <f>'Q3 iii) '!L88-'Q3 ii)'!L88</f>
        <v>19550.827057540213</v>
      </c>
      <c r="C88" s="37">
        <f t="shared" si="1"/>
        <v>13207.838230984085</v>
      </c>
    </row>
    <row r="89" spans="1:3">
      <c r="A89">
        <v>80</v>
      </c>
      <c r="B89" s="37">
        <f>'Q3 iii) '!L89-'Q3 ii)'!L89</f>
        <v>9155.9046458995726</v>
      </c>
      <c r="C89" s="37">
        <f t="shared" si="1"/>
        <v>6185.4011119554116</v>
      </c>
    </row>
    <row r="90" spans="1:3">
      <c r="A90">
        <v>81</v>
      </c>
      <c r="B90" s="37">
        <f>'Q3 iii) '!L90-'Q3 ii)'!L90</f>
        <v>16138.604430837149</v>
      </c>
      <c r="C90" s="37">
        <f t="shared" si="1"/>
        <v>10902.662888326848</v>
      </c>
    </row>
    <row r="91" spans="1:3">
      <c r="A91">
        <v>82</v>
      </c>
      <c r="B91" s="37">
        <f>'Q3 iii) '!L91-'Q3 ii)'!L91</f>
        <v>17803.208948088315</v>
      </c>
      <c r="C91" s="37">
        <f t="shared" si="1"/>
        <v>12027.210055447302</v>
      </c>
    </row>
    <row r="92" spans="1:3">
      <c r="A92">
        <v>83</v>
      </c>
      <c r="B92" s="37">
        <f>'Q3 iii) '!L92-'Q3 ii)'!L92</f>
        <v>14282.459343279799</v>
      </c>
      <c r="C92" s="37">
        <f t="shared" si="1"/>
        <v>9648.7177750310784</v>
      </c>
    </row>
    <row r="93" spans="1:3">
      <c r="A93">
        <v>84</v>
      </c>
      <c r="B93" s="37">
        <f>'Q3 iii) '!L93-'Q3 ii)'!L93</f>
        <v>10275.86329655163</v>
      </c>
      <c r="C93" s="37">
        <f t="shared" si="1"/>
        <v>6942.0050469024318</v>
      </c>
    </row>
    <row r="94" spans="1:3">
      <c r="A94">
        <v>85</v>
      </c>
      <c r="B94" s="37">
        <f>'Q3 iii) '!L94-'Q3 ii)'!L94</f>
        <v>12770.884889410168</v>
      </c>
      <c r="C94" s="37">
        <f t="shared" si="1"/>
        <v>8627.5522354843306</v>
      </c>
    </row>
    <row r="95" spans="1:3">
      <c r="A95">
        <v>86</v>
      </c>
      <c r="B95" s="37">
        <f>'Q3 iii) '!L95-'Q3 ii)'!L95</f>
        <v>8736.4361186755123</v>
      </c>
      <c r="C95" s="37">
        <f t="shared" si="1"/>
        <v>5902.0232050127079</v>
      </c>
    </row>
    <row r="96" spans="1:3">
      <c r="A96">
        <v>87</v>
      </c>
      <c r="B96" s="37">
        <f>'Q3 iii) '!L96-'Q3 ii)'!L96</f>
        <v>10790.178854896658</v>
      </c>
      <c r="C96" s="37">
        <f t="shared" si="1"/>
        <v>7289.4582095899668</v>
      </c>
    </row>
    <row r="97" spans="1:3">
      <c r="A97">
        <v>88</v>
      </c>
      <c r="B97" s="37">
        <f>'Q3 iii) '!L97-'Q3 ii)'!L97</f>
        <v>11328.176700611599</v>
      </c>
      <c r="C97" s="37">
        <f t="shared" si="1"/>
        <v>7652.9102770604513</v>
      </c>
    </row>
    <row r="98" spans="1:3">
      <c r="A98">
        <v>89</v>
      </c>
      <c r="B98" s="37">
        <f>'Q3 iii) '!L98-'Q3 ii)'!L98</f>
        <v>18355.638655285467</v>
      </c>
      <c r="C98" s="37">
        <f t="shared" si="1"/>
        <v>12400.411771424624</v>
      </c>
    </row>
    <row r="99" spans="1:3">
      <c r="A99">
        <v>90</v>
      </c>
      <c r="B99" s="37">
        <f>'Q3 iii) '!L99-'Q3 ii)'!L99</f>
        <v>4889.3110068364767</v>
      </c>
      <c r="C99" s="37">
        <f t="shared" si="1"/>
        <v>3303.0433264643125</v>
      </c>
    </row>
    <row r="100" spans="1:3">
      <c r="A100">
        <v>91</v>
      </c>
      <c r="B100" s="37">
        <f>'Q3 iii) '!L100-'Q3 ii)'!L100</f>
        <v>4779.79789917366</v>
      </c>
      <c r="C100" s="37">
        <f t="shared" si="1"/>
        <v>3229.0601949105517</v>
      </c>
    </row>
    <row r="101" spans="1:3">
      <c r="A101">
        <v>92</v>
      </c>
      <c r="B101" s="37">
        <f>'Q3 iii) '!L101-'Q3 ii)'!L101</f>
        <v>8285.7756082619308</v>
      </c>
      <c r="C101" s="37">
        <f t="shared" si="1"/>
        <v>5597.5731118725462</v>
      </c>
    </row>
    <row r="102" spans="1:3">
      <c r="A102">
        <v>93</v>
      </c>
      <c r="B102" s="37">
        <f>'Q3 iii) '!L102-'Q3 ii)'!L102</f>
        <v>6804.6097486357612</v>
      </c>
      <c r="C102" s="37">
        <f t="shared" si="1"/>
        <v>4596.9505290210436</v>
      </c>
    </row>
    <row r="103" spans="1:3">
      <c r="A103">
        <v>94</v>
      </c>
      <c r="B103" s="37">
        <f>'Q3 iii) '!L103-'Q3 ii)'!L103</f>
        <v>10551.18402802854</v>
      </c>
      <c r="C103" s="37">
        <f t="shared" si="1"/>
        <v>7128.0018680231415</v>
      </c>
    </row>
    <row r="104" spans="1:3">
      <c r="A104">
        <v>95</v>
      </c>
      <c r="B104" s="37">
        <f>'Q3 iii) '!L104-'Q3 ii)'!L104</f>
        <v>14022.808791150572</v>
      </c>
      <c r="C104" s="37">
        <f t="shared" si="1"/>
        <v>9473.307165596736</v>
      </c>
    </row>
    <row r="105" spans="1:3">
      <c r="A105">
        <v>96</v>
      </c>
      <c r="B105" s="37">
        <f>'Q3 iii) '!L105-'Q3 ii)'!L105</f>
        <v>13095.113097154157</v>
      </c>
      <c r="C105" s="37">
        <f t="shared" si="1"/>
        <v>8846.5891951587764</v>
      </c>
    </row>
    <row r="106" spans="1:3">
      <c r="A106">
        <v>97</v>
      </c>
      <c r="B106" s="37">
        <f>'Q3 iii) '!L106-'Q3 ii)'!L106</f>
        <v>20524.072746429796</v>
      </c>
      <c r="C106" s="37">
        <f t="shared" si="1"/>
        <v>13865.32814586207</v>
      </c>
    </row>
    <row r="107" spans="1:3">
      <c r="A107">
        <v>98</v>
      </c>
      <c r="B107" s="37">
        <f>'Q3 iii) '!L107-'Q3 ii)'!L107</f>
        <v>13715.874285261292</v>
      </c>
      <c r="C107" s="37">
        <f t="shared" si="1"/>
        <v>9265.9532112416873</v>
      </c>
    </row>
    <row r="108" spans="1:3">
      <c r="A108">
        <v>99</v>
      </c>
      <c r="B108" s="37">
        <f>'Q3 iii) '!L108-'Q3 ii)'!L108</f>
        <v>3157.7010426739871</v>
      </c>
      <c r="C108" s="37">
        <f t="shared" si="1"/>
        <v>2133.2296802944093</v>
      </c>
    </row>
    <row r="109" spans="1:3">
      <c r="A109">
        <v>100</v>
      </c>
      <c r="B109" s="37">
        <f>'Q3 iii) '!L109-'Q3 ii)'!L109</f>
        <v>20383.319865921978</v>
      </c>
      <c r="C109" s="37">
        <f t="shared" si="1"/>
        <v>13770.240543131968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29524-F78C-433A-A591-CE7D2D52CB02}">
  <dimension ref="B4:C13"/>
  <sheetViews>
    <sheetView workbookViewId="0">
      <selection activeCell="B2" sqref="B2"/>
    </sheetView>
  </sheetViews>
  <sheetFormatPr defaultRowHeight="14"/>
  <cols>
    <col min="2" max="2" width="68.5" bestFit="1" customWidth="1"/>
  </cols>
  <sheetData>
    <row r="4" spans="2:3">
      <c r="B4" t="s">
        <v>73</v>
      </c>
    </row>
    <row r="5" spans="2:3" ht="28">
      <c r="B5" s="46" t="s">
        <v>77</v>
      </c>
    </row>
    <row r="6" spans="2:3">
      <c r="B6" t="s">
        <v>72</v>
      </c>
    </row>
    <row r="7" spans="2:3" ht="28">
      <c r="B7" s="46" t="s">
        <v>74</v>
      </c>
    </row>
    <row r="8" spans="2:3">
      <c r="B8" s="45" t="s">
        <v>75</v>
      </c>
    </row>
    <row r="9" spans="2:3">
      <c r="B9" t="s">
        <v>76</v>
      </c>
    </row>
    <row r="10" spans="2:3" ht="28">
      <c r="B10" s="46" t="s">
        <v>78</v>
      </c>
    </row>
    <row r="11" spans="2:3" ht="28">
      <c r="B11" s="46" t="s">
        <v>79</v>
      </c>
    </row>
    <row r="13" spans="2:3">
      <c r="C13" s="28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A46EC-9C10-4B85-818D-26E4EDD7FF0C}">
  <dimension ref="B3:F18"/>
  <sheetViews>
    <sheetView workbookViewId="0">
      <selection activeCell="C17" sqref="C17"/>
    </sheetView>
  </sheetViews>
  <sheetFormatPr defaultColWidth="9.08203125" defaultRowHeight="12.5"/>
  <cols>
    <col min="1" max="2" width="9.08203125" style="26"/>
    <col min="3" max="3" width="13" style="26" bestFit="1" customWidth="1"/>
    <col min="4" max="16384" width="9.08203125" style="26"/>
  </cols>
  <sheetData>
    <row r="3" spans="2:6">
      <c r="B3" s="26" t="s">
        <v>69</v>
      </c>
    </row>
    <row r="6" spans="2:6" ht="39">
      <c r="B6" s="42" t="s">
        <v>70</v>
      </c>
      <c r="C6" s="41">
        <v>1</v>
      </c>
      <c r="D6" s="41">
        <v>2</v>
      </c>
      <c r="E6" s="41">
        <v>3</v>
      </c>
      <c r="F6" s="41">
        <v>4</v>
      </c>
    </row>
    <row r="7" spans="2:6" ht="13">
      <c r="B7" s="41">
        <v>2021</v>
      </c>
      <c r="C7" s="26">
        <v>560321</v>
      </c>
      <c r="D7" s="26">
        <v>645121</v>
      </c>
      <c r="E7" s="26">
        <v>768917</v>
      </c>
      <c r="F7" s="26">
        <v>803995</v>
      </c>
    </row>
    <row r="8" spans="2:6" ht="13">
      <c r="B8" s="41">
        <v>2022</v>
      </c>
      <c r="C8" s="26">
        <v>453012</v>
      </c>
      <c r="D8" s="26">
        <v>498734</v>
      </c>
      <c r="E8" s="26">
        <v>650123</v>
      </c>
    </row>
    <row r="9" spans="2:6" ht="13">
      <c r="B9" s="41">
        <v>2023</v>
      </c>
      <c r="C9" s="26">
        <v>512731</v>
      </c>
      <c r="D9" s="26">
        <v>637655</v>
      </c>
    </row>
    <row r="10" spans="2:6" ht="13">
      <c r="B10" s="41">
        <v>2024</v>
      </c>
      <c r="C10" s="26">
        <v>650576</v>
      </c>
    </row>
    <row r="14" spans="2:6">
      <c r="B14" s="26" t="s">
        <v>89</v>
      </c>
    </row>
    <row r="15" spans="2:6" ht="13">
      <c r="B15" s="41">
        <v>2021</v>
      </c>
      <c r="C15" s="50">
        <v>893328</v>
      </c>
    </row>
    <row r="16" spans="2:6" ht="13">
      <c r="B16" s="41">
        <v>2022</v>
      </c>
      <c r="C16" s="50">
        <v>764851</v>
      </c>
    </row>
    <row r="17" spans="2:3" ht="13">
      <c r="B17" s="41">
        <v>2023</v>
      </c>
      <c r="C17" s="50">
        <f>900250</f>
        <v>900250</v>
      </c>
    </row>
    <row r="18" spans="2:3" ht="13">
      <c r="B18" s="41">
        <v>2024</v>
      </c>
      <c r="C18" s="50">
        <v>963854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8F95A-4DD5-4CDE-A06C-CB9AB7AE90CB}">
  <dimension ref="B1:L19"/>
  <sheetViews>
    <sheetView zoomScaleNormal="100" workbookViewId="0">
      <selection activeCell="B1" sqref="B1"/>
    </sheetView>
  </sheetViews>
  <sheetFormatPr defaultColWidth="9.08203125" defaultRowHeight="12.5"/>
  <cols>
    <col min="1" max="1" width="9.08203125" style="26"/>
    <col min="2" max="2" width="13.83203125" style="26" bestFit="1" customWidth="1"/>
    <col min="3" max="3" width="10.75" style="26" bestFit="1" customWidth="1"/>
    <col min="4" max="4" width="9.25" style="26" bestFit="1" customWidth="1"/>
    <col min="5" max="5" width="10.75" style="26" bestFit="1" customWidth="1"/>
    <col min="6" max="6" width="11.25" style="26" bestFit="1" customWidth="1"/>
    <col min="7" max="7" width="9.25" style="26" bestFit="1" customWidth="1"/>
    <col min="8" max="8" width="14" style="26" bestFit="1" customWidth="1"/>
    <col min="9" max="9" width="14.33203125" style="26" bestFit="1" customWidth="1"/>
    <col min="10" max="16384" width="9.08203125" style="26"/>
  </cols>
  <sheetData>
    <row r="1" spans="2:12" ht="13">
      <c r="J1" s="41"/>
    </row>
    <row r="3" spans="2:12">
      <c r="B3" s="26" t="s">
        <v>69</v>
      </c>
    </row>
    <row r="6" spans="2:12" ht="26">
      <c r="B6" s="42" t="s">
        <v>70</v>
      </c>
      <c r="C6" s="41">
        <v>1</v>
      </c>
      <c r="D6" s="41">
        <v>2</v>
      </c>
      <c r="E6" s="41">
        <v>3</v>
      </c>
      <c r="F6" s="41">
        <v>4</v>
      </c>
      <c r="J6" s="41"/>
      <c r="K6" s="41"/>
      <c r="L6" s="41"/>
    </row>
    <row r="7" spans="2:12" ht="13">
      <c r="B7" s="41">
        <v>2021</v>
      </c>
      <c r="C7" s="26">
        <v>560321</v>
      </c>
      <c r="D7" s="26">
        <v>645121</v>
      </c>
      <c r="E7" s="26">
        <v>768917</v>
      </c>
      <c r="F7" s="26">
        <v>803995</v>
      </c>
    </row>
    <row r="8" spans="2:12" ht="13">
      <c r="B8" s="41">
        <v>2022</v>
      </c>
      <c r="C8" s="26">
        <v>453012</v>
      </c>
      <c r="D8" s="26">
        <v>498734</v>
      </c>
      <c r="E8" s="26">
        <v>650123</v>
      </c>
      <c r="J8" s="41"/>
    </row>
    <row r="9" spans="2:12" ht="13">
      <c r="B9" s="41">
        <v>2023</v>
      </c>
      <c r="C9" s="26">
        <v>512731</v>
      </c>
      <c r="D9" s="26">
        <v>637655</v>
      </c>
    </row>
    <row r="10" spans="2:12" ht="13">
      <c r="B10" s="41">
        <v>2024</v>
      </c>
      <c r="C10" s="26">
        <v>650576</v>
      </c>
    </row>
    <row r="12" spans="2:12" ht="13">
      <c r="B12" s="41" t="s">
        <v>71</v>
      </c>
      <c r="D12" s="26">
        <f>SUM(D7:D9)/SUM(C7:C9)</f>
        <v>1.1673887857914216</v>
      </c>
      <c r="E12" s="26">
        <f>SUM(E7:E8)/SUM(D7:D8)</f>
        <v>1.2405768213628476</v>
      </c>
      <c r="F12" s="26">
        <f>F7/E7</f>
        <v>1.0456200084014269</v>
      </c>
      <c r="J12" s="41"/>
      <c r="K12" s="41"/>
      <c r="L12" s="41"/>
    </row>
    <row r="14" spans="2:12">
      <c r="B14" s="26" t="s">
        <v>80</v>
      </c>
      <c r="C14" s="26" t="s">
        <v>81</v>
      </c>
      <c r="D14" s="26" t="s">
        <v>82</v>
      </c>
      <c r="E14" s="26" t="s">
        <v>83</v>
      </c>
      <c r="F14" s="26" t="s">
        <v>84</v>
      </c>
      <c r="G14" s="26" t="s">
        <v>86</v>
      </c>
      <c r="H14" s="26" t="s">
        <v>87</v>
      </c>
      <c r="I14" s="26" t="s">
        <v>88</v>
      </c>
    </row>
    <row r="15" spans="2:12" ht="13">
      <c r="B15" s="41">
        <v>2021</v>
      </c>
      <c r="C15" s="57">
        <f>F7</f>
        <v>803995</v>
      </c>
      <c r="D15" s="57">
        <v>1</v>
      </c>
      <c r="E15" s="57">
        <f>D15*C15</f>
        <v>803995</v>
      </c>
      <c r="F15" s="57">
        <f>E15-C15</f>
        <v>0</v>
      </c>
      <c r="G15" s="58">
        <v>2.5000000000000001E-2</v>
      </c>
      <c r="H15" s="57">
        <f>E15*(1+G15)</f>
        <v>824094.87499999988</v>
      </c>
      <c r="I15" s="57">
        <f>H15-C15</f>
        <v>20099.874999999884</v>
      </c>
    </row>
    <row r="16" spans="2:12" ht="13">
      <c r="B16" s="41">
        <v>2022</v>
      </c>
      <c r="C16" s="57">
        <f>E8</f>
        <v>650123</v>
      </c>
      <c r="D16" s="57">
        <f>F12</f>
        <v>1.0456200084014269</v>
      </c>
      <c r="E16" s="57">
        <f t="shared" ref="E16:E18" si="0">D16*C16</f>
        <v>679781.61672196083</v>
      </c>
      <c r="F16" s="57">
        <f t="shared" ref="F16:F18" si="1">E16-C16</f>
        <v>29658.616721960832</v>
      </c>
      <c r="G16" s="58">
        <v>2.5000000000000001E-2</v>
      </c>
      <c r="H16" s="57">
        <f t="shared" ref="H16:H18" si="2">E16*(1+G16)</f>
        <v>696776.1571400098</v>
      </c>
      <c r="I16" s="57">
        <f t="shared" ref="I16:I18" si="3">H16-C16</f>
        <v>46653.157140009804</v>
      </c>
    </row>
    <row r="17" spans="2:9" ht="13">
      <c r="B17" s="41">
        <v>2023</v>
      </c>
      <c r="C17" s="57">
        <f>D9</f>
        <v>637655</v>
      </c>
      <c r="D17" s="57">
        <f>PRODUCT(E12:F12)</f>
        <v>1.2971719463760363</v>
      </c>
      <c r="E17" s="57">
        <f t="shared" si="0"/>
        <v>827148.17746641138</v>
      </c>
      <c r="F17" s="57">
        <f t="shared" si="1"/>
        <v>189493.17746641138</v>
      </c>
      <c r="G17" s="58">
        <v>0.05</v>
      </c>
      <c r="H17" s="57">
        <f t="shared" si="2"/>
        <v>868505.58633973193</v>
      </c>
      <c r="I17" s="57">
        <f t="shared" si="3"/>
        <v>230850.58633973193</v>
      </c>
    </row>
    <row r="18" spans="2:9" ht="13">
      <c r="B18" s="41">
        <v>2024</v>
      </c>
      <c r="C18" s="57">
        <f>C10</f>
        <v>650576</v>
      </c>
      <c r="D18" s="57">
        <f>PRODUCT(D12:F12)</f>
        <v>1.514303983442616</v>
      </c>
      <c r="E18" s="57">
        <f t="shared" si="0"/>
        <v>985169.82833216328</v>
      </c>
      <c r="F18" s="57">
        <f t="shared" si="1"/>
        <v>334593.82833216328</v>
      </c>
      <c r="G18" s="58">
        <v>0.05</v>
      </c>
      <c r="H18" s="57">
        <f t="shared" si="2"/>
        <v>1034428.3197487715</v>
      </c>
      <c r="I18" s="57">
        <f t="shared" si="3"/>
        <v>383852.31974877149</v>
      </c>
    </row>
    <row r="19" spans="2:9" ht="13">
      <c r="B19" s="26" t="s">
        <v>85</v>
      </c>
      <c r="F19" s="48">
        <f>SUM(F15:F18)</f>
        <v>553745.62252053549</v>
      </c>
      <c r="I19" s="41">
        <f>SUM(I15:I18)</f>
        <v>681455.93822851311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1ED1-8A99-4600-B324-D88080CCC521}">
  <dimension ref="B1:K22"/>
  <sheetViews>
    <sheetView workbookViewId="0">
      <selection activeCell="A2" sqref="A2"/>
    </sheetView>
  </sheetViews>
  <sheetFormatPr defaultColWidth="9.08203125" defaultRowHeight="12.5"/>
  <cols>
    <col min="1" max="1" width="9.08203125" style="26"/>
    <col min="2" max="2" width="13.83203125" style="26" bestFit="1" customWidth="1"/>
    <col min="3" max="3" width="9.75" style="26" bestFit="1" customWidth="1"/>
    <col min="4" max="7" width="9.08203125" style="26"/>
    <col min="8" max="8" width="10.75" style="26" bestFit="1" customWidth="1"/>
    <col min="9" max="16384" width="9.08203125" style="26"/>
  </cols>
  <sheetData>
    <row r="1" spans="2:11" ht="13">
      <c r="I1" s="41"/>
    </row>
    <row r="3" spans="2:11">
      <c r="B3" s="26" t="s">
        <v>69</v>
      </c>
    </row>
    <row r="6" spans="2:11" ht="26">
      <c r="B6" s="42" t="s">
        <v>70</v>
      </c>
      <c r="C6" s="41">
        <v>1</v>
      </c>
      <c r="D6" s="41">
        <v>2</v>
      </c>
      <c r="E6" s="41">
        <v>3</v>
      </c>
      <c r="F6" s="41">
        <v>4</v>
      </c>
    </row>
    <row r="7" spans="2:11" ht="13">
      <c r="B7" s="41">
        <v>2021</v>
      </c>
      <c r="C7" s="26">
        <v>560321</v>
      </c>
      <c r="D7" s="26">
        <v>645121</v>
      </c>
      <c r="E7" s="26">
        <v>768917</v>
      </c>
      <c r="F7" s="26">
        <v>803995</v>
      </c>
    </row>
    <row r="8" spans="2:11" ht="13">
      <c r="B8" s="41">
        <v>2022</v>
      </c>
      <c r="C8" s="26">
        <v>453012</v>
      </c>
      <c r="D8" s="26">
        <v>498734</v>
      </c>
      <c r="E8" s="26">
        <v>650123</v>
      </c>
      <c r="I8" s="41"/>
      <c r="J8" s="41"/>
      <c r="K8" s="41"/>
    </row>
    <row r="9" spans="2:11" ht="13">
      <c r="B9" s="41">
        <v>2023</v>
      </c>
      <c r="C9" s="26">
        <v>512731</v>
      </c>
      <c r="D9" s="26">
        <v>637655</v>
      </c>
    </row>
    <row r="10" spans="2:11" ht="13">
      <c r="B10" s="41">
        <v>2024</v>
      </c>
      <c r="C10" s="26">
        <v>650576</v>
      </c>
      <c r="I10" s="41"/>
    </row>
    <row r="12" spans="2:11" ht="13">
      <c r="B12" s="41" t="s">
        <v>71</v>
      </c>
      <c r="D12" s="26">
        <f>SUM(D7:D9)/SUM(C7:C9)</f>
        <v>1.1673887857914216</v>
      </c>
      <c r="E12" s="26">
        <f>SUM(E7:E8)/SUM(D7:D8)</f>
        <v>1.2405768213628476</v>
      </c>
      <c r="F12" s="26">
        <f>F7/E7</f>
        <v>1.0456200084014269</v>
      </c>
    </row>
    <row r="13" spans="2:11">
      <c r="B13" s="26" t="s">
        <v>91</v>
      </c>
      <c r="C13" s="53">
        <f>F7/C16</f>
        <v>0.89999977611806636</v>
      </c>
    </row>
    <row r="14" spans="2:11" ht="13">
      <c r="I14" s="41"/>
      <c r="J14" s="41"/>
      <c r="K14" s="41"/>
    </row>
    <row r="15" spans="2:11">
      <c r="B15" s="26" t="s">
        <v>80</v>
      </c>
      <c r="C15" s="26" t="s">
        <v>90</v>
      </c>
      <c r="D15" s="26" t="s">
        <v>81</v>
      </c>
      <c r="E15" s="26" t="s">
        <v>92</v>
      </c>
      <c r="F15" s="26" t="s">
        <v>93</v>
      </c>
      <c r="G15" s="26" t="s">
        <v>94</v>
      </c>
      <c r="H15" s="26" t="s">
        <v>115</v>
      </c>
    </row>
    <row r="16" spans="2:11" ht="13">
      <c r="B16" s="41">
        <v>2021</v>
      </c>
      <c r="C16" s="50">
        <f>'Q4) data '!C15</f>
        <v>893328</v>
      </c>
      <c r="D16" s="26">
        <f>F7</f>
        <v>803995</v>
      </c>
      <c r="E16" s="47">
        <v>1</v>
      </c>
      <c r="F16" s="47"/>
      <c r="G16" s="51">
        <f>C16*$C$13</f>
        <v>803995</v>
      </c>
      <c r="H16" s="49"/>
      <c r="I16" s="52"/>
      <c r="J16" s="47"/>
    </row>
    <row r="17" spans="2:10" ht="13">
      <c r="B17" s="41">
        <v>2022</v>
      </c>
      <c r="C17" s="50">
        <f>'Q4) data '!C16</f>
        <v>764851</v>
      </c>
      <c r="D17" s="26">
        <f>E8</f>
        <v>650123</v>
      </c>
      <c r="E17" s="47">
        <f>F12</f>
        <v>1.0456200084014269</v>
      </c>
      <c r="F17" s="47">
        <f t="shared" ref="F17:F19" si="0">1-1/E17</f>
        <v>4.3629624562341762E-2</v>
      </c>
      <c r="G17" s="51">
        <f t="shared" ref="G17:G19" si="1">C17*$C$13</f>
        <v>688365.72876367916</v>
      </c>
      <c r="H17" s="47">
        <f>G17*F17</f>
        <v>30033.138307542104</v>
      </c>
      <c r="I17" s="52"/>
      <c r="J17" s="47"/>
    </row>
    <row r="18" spans="2:10" ht="13">
      <c r="B18" s="41">
        <v>2023</v>
      </c>
      <c r="C18" s="50">
        <f>'Q4) data '!C17</f>
        <v>900250</v>
      </c>
      <c r="D18" s="26">
        <f>D9</f>
        <v>637655</v>
      </c>
      <c r="E18" s="47">
        <f>PRODUCT(E12:F12)</f>
        <v>1.2971719463760363</v>
      </c>
      <c r="F18" s="47">
        <f t="shared" si="0"/>
        <v>0.22909217795393899</v>
      </c>
      <c r="G18" s="51">
        <f t="shared" si="1"/>
        <v>810224.79845028929</v>
      </c>
      <c r="H18" s="47">
        <f t="shared" ref="H18:H19" si="2">G18*F18</f>
        <v>185616.16370926803</v>
      </c>
      <c r="I18" s="52"/>
      <c r="J18" s="47"/>
    </row>
    <row r="19" spans="2:10" ht="13">
      <c r="B19" s="41">
        <v>2024</v>
      </c>
      <c r="C19" s="50">
        <f>'Q4) data '!C18</f>
        <v>963854</v>
      </c>
      <c r="D19" s="26">
        <f>C10</f>
        <v>650576</v>
      </c>
      <c r="E19" s="47">
        <f>PRODUCT(D12:F12)</f>
        <v>1.514303983442616</v>
      </c>
      <c r="F19" s="47">
        <f t="shared" si="0"/>
        <v>0.33963060856077143</v>
      </c>
      <c r="G19" s="51">
        <f t="shared" si="1"/>
        <v>867468.38421050273</v>
      </c>
      <c r="H19" s="47">
        <f t="shared" si="2"/>
        <v>294618.81523664214</v>
      </c>
      <c r="I19" s="52"/>
      <c r="J19" s="47"/>
    </row>
    <row r="20" spans="2:10" ht="13">
      <c r="B20" s="26" t="s">
        <v>85</v>
      </c>
      <c r="H20" s="48">
        <f>SUM(H17:H19)</f>
        <v>510268.11725345231</v>
      </c>
      <c r="I20" s="48"/>
    </row>
    <row r="22" spans="2:10" ht="13">
      <c r="I22" s="41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FAAB2-78F5-4425-9BCA-3B9812E20397}">
  <dimension ref="A1:E21"/>
  <sheetViews>
    <sheetView workbookViewId="0">
      <selection activeCell="E1" sqref="E1"/>
    </sheetView>
  </sheetViews>
  <sheetFormatPr defaultRowHeight="14"/>
  <cols>
    <col min="2" max="2" width="12.25" customWidth="1"/>
    <col min="3" max="3" width="9.58203125" bestFit="1" customWidth="1"/>
    <col min="4" max="4" width="70.75" customWidth="1"/>
    <col min="5" max="5" width="9.58203125" bestFit="1" customWidth="1"/>
  </cols>
  <sheetData>
    <row r="1" spans="1:4">
      <c r="A1" t="s">
        <v>111</v>
      </c>
      <c r="B1" s="44" t="s">
        <v>110</v>
      </c>
    </row>
    <row r="2" spans="1:4">
      <c r="A2" s="44" t="s">
        <v>96</v>
      </c>
      <c r="B2" s="24">
        <f>'Q4 i) and ii)'!F19</f>
        <v>553745.62252053549</v>
      </c>
    </row>
    <row r="3" spans="1:4">
      <c r="A3" s="44" t="s">
        <v>97</v>
      </c>
      <c r="B3" s="24">
        <f>'Q4 i) and ii)'!I19</f>
        <v>681455.93822851311</v>
      </c>
    </row>
    <row r="4" spans="1:4">
      <c r="A4" s="44" t="s">
        <v>98</v>
      </c>
      <c r="B4" s="24">
        <f>'Q4 iii)'!H20</f>
        <v>510268.11725345231</v>
      </c>
    </row>
    <row r="5" spans="1:4">
      <c r="C5" t="s">
        <v>95</v>
      </c>
    </row>
    <row r="6" spans="1:4">
      <c r="D6" t="s">
        <v>106</v>
      </c>
    </row>
    <row r="7" spans="1:4">
      <c r="D7" t="s">
        <v>107</v>
      </c>
    </row>
    <row r="8" spans="1:4">
      <c r="D8" t="s">
        <v>108</v>
      </c>
    </row>
    <row r="9" spans="1:4">
      <c r="D9" s="46" t="s">
        <v>100</v>
      </c>
    </row>
    <row r="10" spans="1:4">
      <c r="C10" t="s">
        <v>109</v>
      </c>
    </row>
    <row r="11" spans="1:4" ht="28">
      <c r="D11" s="46" t="s">
        <v>101</v>
      </c>
    </row>
    <row r="12" spans="1:4" ht="28">
      <c r="D12" s="46" t="s">
        <v>99</v>
      </c>
    </row>
    <row r="14" spans="1:4" ht="28">
      <c r="D14" s="46" t="s">
        <v>102</v>
      </c>
    </row>
    <row r="15" spans="1:4">
      <c r="D15" s="46" t="s">
        <v>103</v>
      </c>
    </row>
    <row r="17" spans="4:5" ht="28">
      <c r="D17" s="46" t="s">
        <v>104</v>
      </c>
    </row>
    <row r="18" spans="4:5" ht="28">
      <c r="D18" s="46" t="s">
        <v>105</v>
      </c>
    </row>
    <row r="19" spans="4:5">
      <c r="D19" s="46"/>
    </row>
    <row r="21" spans="4:5">
      <c r="E21" s="2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D686E-A17B-43E7-B42A-662E0D6D34E5}">
  <dimension ref="A1:L18"/>
  <sheetViews>
    <sheetView workbookViewId="0"/>
  </sheetViews>
  <sheetFormatPr defaultRowHeight="14"/>
  <sheetData>
    <row r="1" spans="1:12" ht="14.5">
      <c r="A1" s="64"/>
      <c r="B1" s="59"/>
      <c r="C1" s="59"/>
      <c r="D1" s="59"/>
      <c r="E1" s="59"/>
      <c r="F1" s="59"/>
    </row>
    <row r="2" spans="1:12" ht="14.5">
      <c r="A2" s="59" t="s">
        <v>118</v>
      </c>
      <c r="B2" s="59"/>
      <c r="C2" s="62">
        <v>500000</v>
      </c>
      <c r="D2" s="59"/>
      <c r="E2" s="59"/>
      <c r="F2" s="59"/>
    </row>
    <row r="3" spans="1:12" ht="14.5">
      <c r="A3" s="59"/>
      <c r="B3" s="59"/>
      <c r="C3" s="63"/>
      <c r="D3" s="59"/>
      <c r="E3" s="59"/>
      <c r="F3" s="59"/>
    </row>
    <row r="4" spans="1:12" ht="14.5">
      <c r="A4" s="59"/>
      <c r="B4" s="59"/>
      <c r="C4" s="61"/>
      <c r="D4" s="59"/>
      <c r="E4" s="59"/>
      <c r="F4" s="59"/>
    </row>
    <row r="6" spans="1:12" ht="14.5">
      <c r="A6" s="64" t="s">
        <v>125</v>
      </c>
      <c r="B6" s="59"/>
      <c r="C6" s="59"/>
      <c r="D6" s="59"/>
      <c r="E6" s="59"/>
      <c r="F6" s="59"/>
    </row>
    <row r="7" spans="1:12" ht="14.5">
      <c r="A7" s="59"/>
      <c r="B7" s="79" t="s">
        <v>58</v>
      </c>
      <c r="C7" s="79"/>
      <c r="D7" s="79"/>
      <c r="E7" s="79"/>
      <c r="F7" s="79"/>
    </row>
    <row r="8" spans="1:12" ht="14.5">
      <c r="A8" s="59" t="s">
        <v>57</v>
      </c>
      <c r="B8" s="59">
        <v>1</v>
      </c>
      <c r="C8" s="59">
        <v>2</v>
      </c>
      <c r="D8" s="59">
        <v>3</v>
      </c>
      <c r="E8" s="59">
        <v>4</v>
      </c>
      <c r="F8" s="59">
        <v>5</v>
      </c>
    </row>
    <row r="9" spans="1:12" ht="14.5">
      <c r="A9" s="59">
        <v>1</v>
      </c>
      <c r="B9" s="73">
        <v>1.5518885999879828E-2</v>
      </c>
      <c r="C9" s="73">
        <v>5.4269029157025583E-2</v>
      </c>
      <c r="D9" s="73">
        <v>3.5864580121948153E-2</v>
      </c>
      <c r="E9" s="73">
        <v>3.8582131238907191E-2</v>
      </c>
      <c r="F9" s="73">
        <v>5.5666013361715061E-2</v>
      </c>
    </row>
    <row r="10" spans="1:12" ht="14.5">
      <c r="A10" s="59">
        <v>2</v>
      </c>
      <c r="B10" s="73">
        <v>5.5649238545580015E-2</v>
      </c>
      <c r="C10" s="73">
        <v>1.2040490537077009E-2</v>
      </c>
      <c r="D10" s="73">
        <v>2.499707881919111E-3</v>
      </c>
      <c r="E10" s="73">
        <v>9.4393105852283554E-2</v>
      </c>
      <c r="F10" s="73">
        <v>4.9984024844619057E-2</v>
      </c>
    </row>
    <row r="11" spans="1:12" ht="14.5">
      <c r="A11" s="59">
        <v>3</v>
      </c>
      <c r="B11" s="73">
        <v>4.32847870492497E-2</v>
      </c>
      <c r="C11" s="73">
        <v>4.6755512721688097E-2</v>
      </c>
      <c r="D11" s="73">
        <v>8.4340219095829783E-2</v>
      </c>
      <c r="E11" s="73">
        <v>7.5978054828100161E-2</v>
      </c>
      <c r="F11" s="73">
        <v>-2.5330984635557399E-2</v>
      </c>
    </row>
    <row r="12" spans="1:12" ht="14.5">
      <c r="A12" s="59">
        <v>4</v>
      </c>
      <c r="B12" s="73">
        <v>1.6677604316885919E-2</v>
      </c>
      <c r="C12" s="73">
        <v>0.12336218149745326</v>
      </c>
      <c r="D12" s="73">
        <v>-3.3819209963126817E-2</v>
      </c>
      <c r="E12" s="73">
        <v>2.5580805362342085E-2</v>
      </c>
      <c r="F12" s="73">
        <v>-1.9618779506261699E-2</v>
      </c>
    </row>
    <row r="13" spans="1:12" ht="14.5">
      <c r="A13" s="59">
        <v>5</v>
      </c>
      <c r="B13" s="73">
        <v>1.6677604316885919E-2</v>
      </c>
      <c r="C13" s="73">
        <v>0.12336218149745326</v>
      </c>
      <c r="D13" s="73">
        <v>-3.3819209963126817E-2</v>
      </c>
      <c r="E13" s="73">
        <v>2.5580805362342085E-2</v>
      </c>
      <c r="F13" s="73">
        <v>-1.6618779506261672E-2</v>
      </c>
      <c r="H13" s="60"/>
      <c r="I13" s="60"/>
      <c r="J13" s="60"/>
      <c r="K13" s="60"/>
      <c r="L13" s="60"/>
    </row>
    <row r="14" spans="1:12" ht="14.5">
      <c r="A14" s="59">
        <v>6</v>
      </c>
      <c r="B14" s="73">
        <v>1.7712328264018362E-2</v>
      </c>
      <c r="C14" s="73">
        <v>-2.2164210872331891E-2</v>
      </c>
      <c r="D14" s="73">
        <v>4.354199448495244E-4</v>
      </c>
      <c r="E14" s="73">
        <v>0.152419821998766</v>
      </c>
      <c r="F14" s="73">
        <v>1.75778161597544E-2</v>
      </c>
    </row>
    <row r="15" spans="1:12" ht="14.5">
      <c r="A15" s="59">
        <v>7</v>
      </c>
      <c r="B15" s="73">
        <v>3.0339083428695623E-2</v>
      </c>
      <c r="C15" s="73">
        <v>1.4919270048019406E-3</v>
      </c>
      <c r="D15" s="73">
        <v>-5.2872383004150758E-2</v>
      </c>
      <c r="E15" s="73">
        <v>5.8165551484515632E-2</v>
      </c>
      <c r="F15" s="73">
        <v>-6.8336207116026504E-3</v>
      </c>
      <c r="H15" s="60"/>
      <c r="I15" s="60"/>
      <c r="J15" s="60"/>
      <c r="K15" s="60"/>
      <c r="L15" s="60"/>
    </row>
    <row r="16" spans="1:12" ht="14.5">
      <c r="A16" s="59">
        <v>8</v>
      </c>
      <c r="B16" s="73">
        <v>-3.3186351905795886E-2</v>
      </c>
      <c r="C16" s="73">
        <v>0.16885301516029494</v>
      </c>
      <c r="D16" s="73">
        <v>7.1034080105669695E-3</v>
      </c>
      <c r="E16" s="73">
        <v>-2.7624359258881293E-2</v>
      </c>
      <c r="F16" s="73">
        <v>5.5057799684598896E-2</v>
      </c>
    </row>
    <row r="17" spans="1:6" ht="14.5">
      <c r="A17" s="59">
        <v>9</v>
      </c>
      <c r="B17" s="73">
        <v>-1.12E-2</v>
      </c>
      <c r="C17" s="73">
        <v>5.8203806086773335E-2</v>
      </c>
      <c r="D17" s="73">
        <v>0.06</v>
      </c>
      <c r="E17" s="73">
        <v>1.0860170032726435E-2</v>
      </c>
      <c r="F17" s="73">
        <v>0.11631446897766695</v>
      </c>
    </row>
    <row r="18" spans="1:6" ht="14.5">
      <c r="A18" s="59">
        <v>10</v>
      </c>
      <c r="B18" s="73">
        <v>0.05</v>
      </c>
      <c r="C18" s="73">
        <v>1.4115954169067191E-2</v>
      </c>
      <c r="D18" s="73">
        <v>5.6380512817269635E-2</v>
      </c>
      <c r="E18" s="73">
        <v>1.6682542116576826E-2</v>
      </c>
      <c r="F18" s="73">
        <v>6.0691537012470542E-2</v>
      </c>
    </row>
  </sheetData>
  <mergeCells count="1">
    <mergeCell ref="B7:F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09B47-B413-449A-84F4-36485896A8A3}">
  <sheetPr>
    <pageSetUpPr fitToPage="1"/>
  </sheetPr>
  <dimension ref="A1:Q76"/>
  <sheetViews>
    <sheetView workbookViewId="0"/>
  </sheetViews>
  <sheetFormatPr defaultColWidth="8.58203125" defaultRowHeight="14.5"/>
  <cols>
    <col min="1" max="2" width="8.58203125" style="59"/>
    <col min="3" max="3" width="9.83203125" style="59" bestFit="1" customWidth="1"/>
    <col min="4" max="7" width="8.58203125" style="59"/>
    <col min="8" max="8" width="8.58203125" style="59" customWidth="1"/>
    <col min="9" max="13" width="9.33203125" style="59" bestFit="1" customWidth="1"/>
    <col min="14" max="14" width="8.58203125" style="59"/>
    <col min="15" max="15" width="28.33203125" style="59" bestFit="1" customWidth="1"/>
    <col min="16" max="16384" width="8.58203125" style="59"/>
  </cols>
  <sheetData>
    <row r="1" spans="1:17">
      <c r="M1"/>
    </row>
    <row r="2" spans="1:17">
      <c r="B2" s="79" t="s">
        <v>121</v>
      </c>
      <c r="C2" s="79"/>
      <c r="D2" s="79"/>
      <c r="E2" s="79"/>
      <c r="F2" s="79"/>
      <c r="G2" s="79"/>
      <c r="H2" s="66"/>
      <c r="I2" s="79" t="s">
        <v>123</v>
      </c>
      <c r="J2" s="79"/>
      <c r="K2" s="79"/>
      <c r="L2" s="79"/>
      <c r="M2" s="79"/>
    </row>
    <row r="3" spans="1:17">
      <c r="A3" s="59" t="s">
        <v>120</v>
      </c>
      <c r="C3" s="59">
        <v>1</v>
      </c>
      <c r="D3" s="59">
        <v>2</v>
      </c>
      <c r="E3" s="59">
        <v>3</v>
      </c>
      <c r="F3" s="59">
        <v>4</v>
      </c>
      <c r="G3" s="59">
        <v>5</v>
      </c>
      <c r="I3" s="59">
        <v>1</v>
      </c>
      <c r="J3" s="59">
        <v>2</v>
      </c>
      <c r="K3" s="59">
        <v>3</v>
      </c>
      <c r="L3" s="59">
        <v>4</v>
      </c>
      <c r="M3" s="59">
        <v>5</v>
      </c>
    </row>
    <row r="4" spans="1:17">
      <c r="A4" s="59">
        <v>0</v>
      </c>
      <c r="B4" s="67"/>
      <c r="C4" s="68">
        <f>1+'Q5) data '!B9</f>
        <v>1.0155188859998798</v>
      </c>
      <c r="D4" s="68">
        <f>1+'Q5) data '!C9</f>
        <v>1.0542690291570256</v>
      </c>
      <c r="E4" s="68">
        <f>1+'Q5) data '!D9</f>
        <v>1.0358645801219482</v>
      </c>
      <c r="F4" s="68">
        <f>1+'Q5) data '!E9</f>
        <v>1.0385821312389072</v>
      </c>
      <c r="G4" s="68">
        <f>1+'Q5) data '!F9</f>
        <v>1.0556660133617151</v>
      </c>
      <c r="H4" s="68"/>
      <c r="I4" s="69">
        <f>'Q5) data '!$C$2</f>
        <v>500000</v>
      </c>
      <c r="J4" s="69">
        <f>'Q5) data '!$C$2</f>
        <v>500000</v>
      </c>
      <c r="K4" s="69">
        <f>'Q5) data '!$C$2</f>
        <v>500000</v>
      </c>
      <c r="L4" s="69">
        <f>'Q5) data '!$C$2</f>
        <v>500000</v>
      </c>
      <c r="M4" s="69">
        <f>'Q5) data '!$C$2</f>
        <v>500000</v>
      </c>
    </row>
    <row r="5" spans="1:17">
      <c r="A5" s="59">
        <v>1</v>
      </c>
      <c r="B5" s="67"/>
      <c r="C5" s="68">
        <f>1+'Q5) data '!B10</f>
        <v>1.05564923854558</v>
      </c>
      <c r="D5" s="68">
        <f>1+'Q5) data '!C10</f>
        <v>1.012040490537077</v>
      </c>
      <c r="E5" s="68">
        <f>1+'Q5) data '!D10</f>
        <v>1.0024997078819191</v>
      </c>
      <c r="F5" s="68">
        <f>1+'Q5) data '!E10</f>
        <v>1.0943931058522836</v>
      </c>
      <c r="G5" s="68">
        <f>1+'Q5) data '!F10</f>
        <v>1.0499840248446191</v>
      </c>
      <c r="H5" s="68"/>
      <c r="I5" s="69">
        <f>I4*C4+'Q5) data '!$C$2</f>
        <v>1007759.4429999399</v>
      </c>
      <c r="J5" s="69">
        <f>J4*D4+'Q5) data '!$C$2</f>
        <v>1027134.5145785128</v>
      </c>
      <c r="K5" s="69">
        <f>K4*E4+'Q5) data '!$C$2</f>
        <v>1017932.2900609741</v>
      </c>
      <c r="L5" s="69">
        <f>L4*F4+'Q5) data '!$C$2</f>
        <v>1019291.0656194536</v>
      </c>
      <c r="M5" s="69">
        <f>M4*G4+'Q5) data '!$C$2</f>
        <v>1027833.0066808575</v>
      </c>
    </row>
    <row r="6" spans="1:17">
      <c r="A6" s="59">
        <v>2</v>
      </c>
      <c r="B6" s="67"/>
      <c r="C6" s="68">
        <f>1+'Q5) data '!B11</f>
        <v>1.0432847870492497</v>
      </c>
      <c r="D6" s="68">
        <f>1+'Q5) data '!C11</f>
        <v>1.0467555127216881</v>
      </c>
      <c r="E6" s="68">
        <f>1+'Q5) data '!D11</f>
        <v>1.0843402190958298</v>
      </c>
      <c r="F6" s="68">
        <f>1+'Q5) data '!E11</f>
        <v>1.0759780548281002</v>
      </c>
      <c r="G6" s="68">
        <f>1+'Q5) data '!F11</f>
        <v>0.97466901536444261</v>
      </c>
      <c r="H6" s="68"/>
      <c r="I6" s="69">
        <f>I5*C5+'Q5) data '!$C$2</f>
        <v>1563840.4886400043</v>
      </c>
      <c r="J6" s="69">
        <f>J5*D5+'Q5) data '!$C$2</f>
        <v>1539501.7179816007</v>
      </c>
      <c r="K6" s="69">
        <f>K5*E5+'Q5) data '!$C$2</f>
        <v>1520476.8234296995</v>
      </c>
      <c r="L6" s="69">
        <f>L5*F5+'Q5) data '!$C$2</f>
        <v>1615505.1150707575</v>
      </c>
      <c r="M6" s="69">
        <f>M5*G5+'Q5) data '!$C$2</f>
        <v>1579208.237222913</v>
      </c>
    </row>
    <row r="7" spans="1:17">
      <c r="A7" s="59">
        <v>3</v>
      </c>
      <c r="B7" s="67"/>
      <c r="C7" s="68">
        <f>1+'Q5) data '!B12</f>
        <v>1.0166776043168859</v>
      </c>
      <c r="D7" s="68">
        <f>1+'Q5) data '!C12</f>
        <v>1.1233621814974533</v>
      </c>
      <c r="E7" s="68">
        <f>1+'Q5) data '!D12</f>
        <v>0.96618079003687318</v>
      </c>
      <c r="F7" s="68">
        <f>1+'Q5) data '!E12</f>
        <v>1.0255808053623421</v>
      </c>
      <c r="G7" s="68">
        <f>1+'Q5) data '!F12</f>
        <v>0.98038122049373833</v>
      </c>
      <c r="H7" s="68"/>
      <c r="I7" s="69">
        <f>I6*C6+'Q5) data '!$C$2</f>
        <v>2131530.9911697814</v>
      </c>
      <c r="J7" s="69">
        <f>J6*D6+'Q5) data '!$C$2</f>
        <v>2111481.9101417502</v>
      </c>
      <c r="K7" s="69">
        <f>K6*E6+'Q5) data '!$C$2</f>
        <v>2148714.171847892</v>
      </c>
      <c r="L7" s="69">
        <f>L6*F6+'Q5) data '!$C$2</f>
        <v>2238248.0512786796</v>
      </c>
      <c r="M7" s="69">
        <f>M6*G6+'Q5) data '!$C$2</f>
        <v>2039205.3376294738</v>
      </c>
      <c r="O7" s="77"/>
    </row>
    <row r="8" spans="1:17">
      <c r="A8" s="59">
        <v>4</v>
      </c>
      <c r="B8" s="67"/>
      <c r="C8" s="68">
        <f>1+'Q5) data '!B13</f>
        <v>1.0166776043168859</v>
      </c>
      <c r="D8" s="68">
        <f>1+'Q5) data '!C13</f>
        <v>1.1233621814974533</v>
      </c>
      <c r="E8" s="68">
        <f>1+'Q5) data '!D13</f>
        <v>0.96618079003687318</v>
      </c>
      <c r="F8" s="68">
        <f>1+'Q5) data '!E13</f>
        <v>1.0255808053623421</v>
      </c>
      <c r="G8" s="68">
        <f>1+'Q5) data '!F13</f>
        <v>0.98338122049373833</v>
      </c>
      <c r="H8" s="68"/>
      <c r="I8" s="69">
        <f>I7*C7+'Q5) data '!$C$2</f>
        <v>2667079.8216296905</v>
      </c>
      <c r="J8" s="69">
        <f>J7*D7+'Q5) data '!$C$2</f>
        <v>2871958.924769246</v>
      </c>
      <c r="K8" s="69">
        <f>K7*E7+'Q5) data '!$C$2</f>
        <v>2576046.3561194222</v>
      </c>
      <c r="L8" s="69">
        <f>L7*F7+'Q5) data '!$C$2</f>
        <v>2795504.2390310811</v>
      </c>
      <c r="M8" s="69">
        <f>M7*G7+'Q5) data '!$C$2</f>
        <v>2499198.6177425291</v>
      </c>
    </row>
    <row r="9" spans="1:17">
      <c r="A9" s="59">
        <v>5</v>
      </c>
      <c r="B9" s="67"/>
      <c r="C9" s="68">
        <f>1+'Q5) data '!B14</f>
        <v>1.0177123282640184</v>
      </c>
      <c r="D9" s="68">
        <f>1+'Q5) data '!C14</f>
        <v>0.97783578912766811</v>
      </c>
      <c r="E9" s="68">
        <f>1+'Q5) data '!D14</f>
        <v>1.0004354199448495</v>
      </c>
      <c r="F9" s="68">
        <f>1+'Q5) data '!E14</f>
        <v>1.152419821998766</v>
      </c>
      <c r="G9" s="68">
        <f>1+'Q5) data '!F14</f>
        <v>1.0175778161597544</v>
      </c>
      <c r="H9" s="68"/>
      <c r="I9" s="69">
        <f>I8*C8+'Q5) data '!$C$2</f>
        <v>3211560.323576381</v>
      </c>
      <c r="J9" s="69">
        <f>J8*D8+'Q5) data '!$C$2</f>
        <v>3726250.0428998605</v>
      </c>
      <c r="K9" s="69">
        <f>K8*E8+'Q5) data '!$C$2</f>
        <v>2988926.5035270718</v>
      </c>
      <c r="L9" s="69">
        <f>L8*F8+'Q5) data '!$C$2</f>
        <v>3367015.4888593373</v>
      </c>
      <c r="M9" s="69">
        <f>M8*G8+'Q5) data '!$C$2</f>
        <v>2957664.986971912</v>
      </c>
    </row>
    <row r="10" spans="1:17">
      <c r="A10" s="59">
        <v>6</v>
      </c>
      <c r="B10" s="67"/>
      <c r="C10" s="68">
        <f>1+'Q5) data '!B15</f>
        <v>1.0303390834286956</v>
      </c>
      <c r="D10" s="68">
        <f>1+'Q5) data '!C15</f>
        <v>1.0014919270048019</v>
      </c>
      <c r="E10" s="68">
        <f>1+'Q5) data '!D15</f>
        <v>0.94712761699584924</v>
      </c>
      <c r="F10" s="68">
        <f>1+'Q5) data '!E15</f>
        <v>1.0581655514845156</v>
      </c>
      <c r="G10" s="68">
        <f>1+'Q5) data '!F15</f>
        <v>0.99316637928839735</v>
      </c>
      <c r="H10" s="68"/>
      <c r="I10" s="69">
        <f>I9*C9+'Q5) data '!$C$2</f>
        <v>3768444.534267263</v>
      </c>
      <c r="J10" s="69">
        <f>J9*D9+'Q5) data '!$C$2</f>
        <v>4143660.6511859922</v>
      </c>
      <c r="K10" s="69">
        <f>K9*E9+'Q5) data '!$C$2</f>
        <v>3490227.9417403969</v>
      </c>
      <c r="L10" s="69">
        <f>L9*F9+'Q5) data '!$C$2</f>
        <v>4380215.390338365</v>
      </c>
      <c r="M10" s="69">
        <f>M9*G9+'Q5) data '!$C$2</f>
        <v>3509654.2783750468</v>
      </c>
    </row>
    <row r="11" spans="1:17">
      <c r="A11" s="59">
        <v>7</v>
      </c>
      <c r="B11" s="67"/>
      <c r="C11" s="68">
        <f>1+'Q5) data '!B16</f>
        <v>0.96681364809420411</v>
      </c>
      <c r="D11" s="68">
        <f>1+'Q5) data '!C16</f>
        <v>1.1688530151602949</v>
      </c>
      <c r="E11" s="68">
        <f>1+'Q5) data '!D16</f>
        <v>1.007103408010567</v>
      </c>
      <c r="F11" s="68">
        <f>1+'Q5) data '!E16</f>
        <v>0.97237564074111871</v>
      </c>
      <c r="G11" s="68">
        <f>1+'Q5) data '!F16</f>
        <v>1.0550577996845989</v>
      </c>
      <c r="H11" s="68"/>
      <c r="I11" s="69">
        <f>I10*C10+'Q5) data '!$C$2</f>
        <v>4382775.6873888094</v>
      </c>
      <c r="J11" s="69">
        <f>J10*D10+'Q5) data '!$C$2</f>
        <v>4649842.6904102322</v>
      </c>
      <c r="K11" s="69">
        <f>K10*E10+'Q5) data '!$C$2</f>
        <v>3805691.2732329099</v>
      </c>
      <c r="L11" s="69">
        <f>L10*F10+'Q5) data '!$C$2</f>
        <v>5134993.0341383591</v>
      </c>
      <c r="M11" s="69">
        <f>M10*G10+'Q5) data '!$C$2</f>
        <v>3985670.6322077783</v>
      </c>
      <c r="O11" s="64"/>
      <c r="P11" s="64"/>
      <c r="Q11" s="64"/>
    </row>
    <row r="12" spans="1:17">
      <c r="A12" s="59">
        <v>8</v>
      </c>
      <c r="B12" s="67"/>
      <c r="C12" s="68">
        <f>1+'Q5) data '!B17</f>
        <v>0.98880000000000001</v>
      </c>
      <c r="D12" s="68">
        <f>1+'Q5) data '!C17</f>
        <v>1.0582038060867733</v>
      </c>
      <c r="E12" s="68">
        <f>1+'Q5) data '!D17</f>
        <v>1.06</v>
      </c>
      <c r="F12" s="68">
        <f>1+'Q5) data '!E17</f>
        <v>1.0108601700327264</v>
      </c>
      <c r="G12" s="68">
        <f>1+'Q5) data '!F17</f>
        <v>1.116314468977667</v>
      </c>
      <c r="H12" s="68"/>
      <c r="I12" s="69">
        <f>I11*C11+'Q5) data '!$C$2</f>
        <v>4737327.3511029575</v>
      </c>
      <c r="J12" s="69">
        <f>J11*D11+'Q5) data '!$C$2</f>
        <v>5934982.6487070573</v>
      </c>
      <c r="K12" s="69">
        <f>K11*E11+'Q5) data '!$C$2</f>
        <v>4332724.6511089373</v>
      </c>
      <c r="L12" s="69">
        <f>L11*F11+'Q5) data '!$C$2</f>
        <v>5493142.1417714683</v>
      </c>
      <c r="M12" s="69">
        <f>M11*G11+'Q5) data '!$C$2</f>
        <v>4705112.8874846632</v>
      </c>
    </row>
    <row r="13" spans="1:17">
      <c r="A13" s="59">
        <v>9</v>
      </c>
      <c r="B13" s="67"/>
      <c r="C13" s="68">
        <f>1+'Q5) data '!B18</f>
        <v>1.05</v>
      </c>
      <c r="D13" s="68">
        <f>1+'Q5) data '!C18</f>
        <v>1.0141159541690672</v>
      </c>
      <c r="E13" s="68">
        <f>1+'Q5) data '!D18</f>
        <v>1.0563805128172696</v>
      </c>
      <c r="F13" s="68">
        <f>1+'Q5) data '!E18</f>
        <v>1.0166825421165768</v>
      </c>
      <c r="G13" s="68">
        <f>1+'Q5) data '!F18</f>
        <v>1.0606915370124705</v>
      </c>
      <c r="H13" s="68"/>
      <c r="I13" s="69">
        <f>I12*C12+'Q5) data '!$C$2</f>
        <v>5184269.2847706042</v>
      </c>
      <c r="J13" s="69">
        <f>J12*D12+'Q5) data '!$C$2</f>
        <v>6780421.2279207669</v>
      </c>
      <c r="K13" s="69">
        <f>K12*E12+'Q5) data '!$C$2</f>
        <v>5092688.1301754741</v>
      </c>
      <c r="L13" s="69">
        <f>L12*F12+'Q5) data '!$C$2</f>
        <v>6052798.5994450413</v>
      </c>
      <c r="M13" s="69">
        <f>M12*G12+'Q5) data '!$C$2</f>
        <v>5752385.5944724185</v>
      </c>
    </row>
    <row r="14" spans="1:17">
      <c r="A14" s="59">
        <v>10</v>
      </c>
      <c r="B14" s="67"/>
      <c r="C14" s="68"/>
      <c r="D14" s="68"/>
      <c r="E14" s="68"/>
      <c r="F14" s="68"/>
      <c r="G14" s="68"/>
      <c r="H14" s="68"/>
      <c r="I14" s="69">
        <f>I13*C13</f>
        <v>5443482.7490091342</v>
      </c>
      <c r="J14" s="69">
        <f>J13*D13</f>
        <v>6876133.3432210665</v>
      </c>
      <c r="K14" s="69">
        <f>K13*E13</f>
        <v>5379816.4985731896</v>
      </c>
      <c r="L14" s="69">
        <f>L13*F13</f>
        <v>6153774.6670034407</v>
      </c>
      <c r="M14" s="69">
        <f>M13*G13</f>
        <v>6101506.7176893437</v>
      </c>
    </row>
    <row r="16" spans="1:17">
      <c r="A16" s="59" t="s">
        <v>119</v>
      </c>
      <c r="C16" s="70">
        <f>AVERAGE(I14:M14)</f>
        <v>5990942.7950992351</v>
      </c>
      <c r="D16"/>
      <c r="H16" s="59" t="s">
        <v>124</v>
      </c>
      <c r="I16" s="71">
        <f>IF(I14&lt;=6000000,0.00001*I14,85)</f>
        <v>54.434827490091344</v>
      </c>
      <c r="J16" s="71">
        <f t="shared" ref="J16:M16" si="0">IF(J14&lt;=6000000,0.00001*J14,85)</f>
        <v>85</v>
      </c>
      <c r="K16" s="71">
        <f t="shared" si="0"/>
        <v>53.798164985731901</v>
      </c>
      <c r="L16" s="71">
        <f t="shared" si="0"/>
        <v>85</v>
      </c>
      <c r="M16" s="71">
        <f t="shared" si="0"/>
        <v>85</v>
      </c>
    </row>
    <row r="17" spans="1:13" customFormat="1">
      <c r="A17" s="77" t="s">
        <v>129</v>
      </c>
      <c r="B17" s="65"/>
      <c r="C17" s="69" t="b">
        <f>I9&gt;6000000</f>
        <v>0</v>
      </c>
      <c r="D17" s="69" t="b">
        <f t="shared" ref="D17:G17" si="1">J9&gt;6000000</f>
        <v>0</v>
      </c>
      <c r="E17" s="69" t="b">
        <f t="shared" si="1"/>
        <v>0</v>
      </c>
      <c r="F17" s="69" t="b">
        <f t="shared" si="1"/>
        <v>0</v>
      </c>
      <c r="G17" s="69" t="b">
        <f t="shared" si="1"/>
        <v>0</v>
      </c>
      <c r="I17" s="59"/>
      <c r="J17" s="59"/>
      <c r="K17" s="59"/>
      <c r="L17" s="59"/>
      <c r="M17" s="59"/>
    </row>
    <row r="18" spans="1:13" customFormat="1">
      <c r="A18" s="77" t="s">
        <v>130</v>
      </c>
      <c r="B18" s="59"/>
      <c r="C18" s="72">
        <f>COUNTIF(C17:G17,TRUE)/COUNTA(C17:G17)</f>
        <v>0</v>
      </c>
      <c r="D18" s="59"/>
      <c r="E18" s="59"/>
      <c r="I18" s="59"/>
      <c r="J18" s="59" t="s">
        <v>122</v>
      </c>
      <c r="K18" s="59"/>
      <c r="L18" s="59"/>
      <c r="M18" s="71">
        <f>SUM(I16:M16)/5</f>
        <v>72.646598495164653</v>
      </c>
    </row>
    <row r="19" spans="1:13" customFormat="1" ht="14"/>
    <row r="20" spans="1:13" customFormat="1" ht="14"/>
    <row r="21" spans="1:13" customFormat="1" ht="14"/>
    <row r="22" spans="1:13" customFormat="1" ht="14"/>
    <row r="23" spans="1:13" customFormat="1" ht="14"/>
    <row r="24" spans="1:13" customFormat="1" ht="14"/>
    <row r="25" spans="1:13" customFormat="1" ht="14"/>
    <row r="26" spans="1:13" customFormat="1" ht="14"/>
    <row r="27" spans="1:13" customFormat="1" ht="14"/>
    <row r="28" spans="1:13" customFormat="1" ht="14"/>
    <row r="29" spans="1:13" customFormat="1" ht="14"/>
    <row r="30" spans="1:13" customFormat="1" ht="14"/>
    <row r="31" spans="1:13" customFormat="1" ht="14"/>
    <row r="32" spans="1:13" customFormat="1" ht="14"/>
    <row r="33" customFormat="1" ht="14"/>
    <row r="34" customFormat="1" ht="14"/>
    <row r="35" customFormat="1" ht="14"/>
    <row r="36" customFormat="1" ht="14"/>
    <row r="37" customFormat="1" ht="14"/>
    <row r="38" customFormat="1" ht="14"/>
    <row r="39" customFormat="1" ht="14"/>
    <row r="40" customFormat="1" ht="14"/>
    <row r="41" customFormat="1" ht="14"/>
    <row r="42" customFormat="1" ht="14"/>
    <row r="43" customFormat="1" ht="14"/>
    <row r="44" customFormat="1" ht="14"/>
    <row r="45" customFormat="1" ht="14"/>
    <row r="46" customFormat="1" ht="14"/>
    <row r="47" customFormat="1" ht="14"/>
    <row r="48" customFormat="1" ht="14"/>
    <row r="49" customFormat="1" ht="14"/>
    <row r="50" customFormat="1" ht="14"/>
    <row r="51" customFormat="1" ht="14"/>
    <row r="52" customFormat="1" ht="14"/>
    <row r="53" customFormat="1" ht="14"/>
    <row r="54" customFormat="1" ht="14"/>
    <row r="55" customFormat="1" ht="14"/>
    <row r="56" customFormat="1" ht="14"/>
    <row r="57" customFormat="1" ht="14"/>
    <row r="58" customFormat="1" ht="14"/>
    <row r="59" customFormat="1" ht="14"/>
    <row r="60" customFormat="1" ht="14"/>
    <row r="61" customFormat="1" ht="14"/>
    <row r="62" customFormat="1" ht="14"/>
    <row r="63" customFormat="1" ht="14"/>
    <row r="64" customFormat="1" ht="14"/>
    <row r="65" customFormat="1" ht="14"/>
    <row r="66" customFormat="1" ht="14"/>
    <row r="67" customFormat="1" ht="14"/>
    <row r="68" customFormat="1" ht="14"/>
    <row r="69" customFormat="1" ht="14"/>
    <row r="70" customFormat="1" ht="14"/>
    <row r="71" customFormat="1" ht="14"/>
    <row r="72" customFormat="1" ht="14"/>
    <row r="73" customFormat="1" ht="14"/>
    <row r="74" customFormat="1" ht="14"/>
    <row r="75" customFormat="1" ht="14"/>
    <row r="76" customFormat="1" ht="14"/>
  </sheetData>
  <mergeCells count="2">
    <mergeCell ref="B2:G2"/>
    <mergeCell ref="I2:M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4D6C390916B4A8494C33A5D3CA82B" ma:contentTypeVersion="17" ma:contentTypeDescription="Create a new document." ma:contentTypeScope="" ma:versionID="eeaf27003bc6ef8b97a491cee091336a">
  <xsd:schema xmlns:xsd="http://www.w3.org/2001/XMLSchema" xmlns:xs="http://www.w3.org/2001/XMLSchema" xmlns:p="http://schemas.microsoft.com/office/2006/metadata/properties" xmlns:ns1="http://schemas.microsoft.com/sharepoint/v3" xmlns:ns2="307a12b3-3a39-4e5f-afa6-4629bb16037e" xmlns:ns3="1f0d55de-41a8-442a-939a-8c7a93a15acc" targetNamespace="http://schemas.microsoft.com/office/2006/metadata/properties" ma:root="true" ma:fieldsID="b739585612418cb0ce26f5ceb61b5725" ns1:_="" ns2:_="" ns3:_="">
    <xsd:import namespace="http://schemas.microsoft.com/sharepoint/v3"/>
    <xsd:import namespace="307a12b3-3a39-4e5f-afa6-4629bb16037e"/>
    <xsd:import namespace="1f0d55de-41a8-442a-939a-8c7a93a15a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a12b3-3a39-4e5f-afa6-4629bb160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790f828-4d96-4d10-bc53-6c3febba0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d55de-41a8-442a-939a-8c7a93a15a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438ea2c-1d97-4ed9-8a85-6ab57bb76901}" ma:internalName="TaxCatchAll" ma:showField="CatchAllData" ma:web="1f0d55de-41a8-442a-939a-8c7a93a15a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7a12b3-3a39-4e5f-afa6-4629bb16037e">
      <Terms xmlns="http://schemas.microsoft.com/office/infopath/2007/PartnerControls"/>
    </lcf76f155ced4ddcb4097134ff3c332f>
    <_ip_UnifiedCompliancePolicyUIAction xmlns="http://schemas.microsoft.com/sharepoint/v3" xsi:nil="true"/>
    <TaxCatchAll xmlns="1f0d55de-41a8-442a-939a-8c7a93a15ac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4C1634B-B797-4E49-B68D-A62345234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7a12b3-3a39-4e5f-afa6-4629bb16037e"/>
    <ds:schemaRef ds:uri="1f0d55de-41a8-442a-939a-8c7a93a15a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8121B2-90D3-4266-9FCC-4F60038276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81CB4F-AB97-400D-BCA0-CAAE24E9C486}">
  <ds:schemaRefs>
    <ds:schemaRef ds:uri="http://schemas.microsoft.com/sharepoint/v3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terms/"/>
    <ds:schemaRef ds:uri="1f0d55de-41a8-442a-939a-8c7a93a15acc"/>
    <ds:schemaRef ds:uri="307a12b3-3a39-4e5f-afa6-4629bb16037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Q1) data</vt:lpstr>
      <vt:lpstr>Q1 solution</vt:lpstr>
      <vt:lpstr>Q2) data </vt:lpstr>
      <vt:lpstr>Q2) i, ii</vt:lpstr>
      <vt:lpstr>Q2) iii, iv</vt:lpstr>
      <vt:lpstr>Q2) v</vt:lpstr>
      <vt:lpstr>Q3) data</vt:lpstr>
      <vt:lpstr>Q3 i)</vt:lpstr>
      <vt:lpstr>Q3 ii)</vt:lpstr>
      <vt:lpstr>Q3 iii) </vt:lpstr>
      <vt:lpstr>Q3 iv</vt:lpstr>
      <vt:lpstr>Q3) v</vt:lpstr>
      <vt:lpstr>Q4) data </vt:lpstr>
      <vt:lpstr>Q4 i) and ii)</vt:lpstr>
      <vt:lpstr>Q4 iii)</vt:lpstr>
      <vt:lpstr>Q4 iv) </vt:lpstr>
      <vt:lpstr>Q5) data </vt:lpstr>
      <vt:lpstr>Q5) i ii iii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Jyoti Shinde - Senior Manager</cp:lastModifiedBy>
  <dcterms:modified xsi:type="dcterms:W3CDTF">2025-07-24T11:32:29Z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0x010100FE74D6C390916B4A8494C33A5D3CA82B</vt:lpwstr>
  </property>
  <property fmtid="{D5CDD505-2E9C-101B-9397-08002B2CF9AE}" pid="3" name="MediaServiceImageTags">
    <vt:lpwstr/>
  </property>
</Properties>
</file>