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-90" yWindow="-90" windowWidth="23235" windowHeight="12435" tabRatio="846"/>
  </bookViews>
  <sheets>
    <sheet name="Q.1 Input " sheetId="1" r:id="rId1"/>
    <sheet name="Q.1 (i)" sheetId="2" r:id="rId2"/>
    <sheet name="Q.1 (ii)" sheetId="3" r:id="rId3"/>
    <sheet name="Q.1 (iii)" sheetId="5" r:id="rId4"/>
    <sheet name="Q.1 (iv)" sheetId="6" r:id="rId5"/>
    <sheet name="Q.2 data" sheetId="7" r:id="rId6"/>
    <sheet name="Q.2 (i)" sheetId="8" r:id="rId7"/>
    <sheet name="Q.2 (ii)" sheetId="9" r:id="rId8"/>
    <sheet name="Q.2 (iii)" sheetId="10" r:id="rId9"/>
    <sheet name="Q.2 (iv)" sheetId="11" r:id="rId10"/>
    <sheet name="Q.2 (v)" sheetId="12" r:id="rId11"/>
    <sheet name="Q.2 (vi)" sheetId="13" r:id="rId12"/>
    <sheet name="Q.3 (i)" sheetId="14" r:id="rId13"/>
    <sheet name="Q.3 (ii)" sheetId="15" r:id="rId14"/>
    <sheet name="Q.3 (iii)" sheetId="16" r:id="rId15"/>
    <sheet name="Q.3 (iv)" sheetId="17" r:id="rId16"/>
    <sheet name="Q.3 (v)" sheetId="18" r:id="rId17"/>
    <sheet name="Q.3 (vi)" sheetId="19" r:id="rId18"/>
  </sheets>
  <definedNames>
    <definedName name="investment">'Q.2 data'!$E$2</definedName>
    <definedName name="solver_adj" localSheetId="13" hidden="1">'Q.3 (ii)'!$B$11:$B$12</definedName>
    <definedName name="solver_cvg" localSheetId="13" hidden="1">0.0001</definedName>
    <definedName name="solver_drv" localSheetId="13" hidden="1">1</definedName>
    <definedName name="solver_eng" localSheetId="13" hidden="1">2</definedName>
    <definedName name="solver_est" localSheetId="13" hidden="1">1</definedName>
    <definedName name="solver_itr" localSheetId="13" hidden="1">2147483647</definedName>
    <definedName name="solver_lhs1" localSheetId="13" hidden="1">'Q.3 (ii)'!$B$15</definedName>
    <definedName name="solver_mip" localSheetId="13" hidden="1">2147483647</definedName>
    <definedName name="solver_mni" localSheetId="13" hidden="1">30</definedName>
    <definedName name="solver_mrt" localSheetId="13" hidden="1">0.075</definedName>
    <definedName name="solver_msl" localSheetId="13" hidden="1">2</definedName>
    <definedName name="solver_neg" localSheetId="13" hidden="1">2</definedName>
    <definedName name="solver_nod" localSheetId="13" hidden="1">2147483647</definedName>
    <definedName name="solver_num" localSheetId="13" hidden="1">1</definedName>
    <definedName name="solver_nwt" localSheetId="13" hidden="1">1</definedName>
    <definedName name="solver_opt" localSheetId="13" hidden="1">'Q.3 (ii)'!$B$14</definedName>
    <definedName name="solver_pre" localSheetId="13" hidden="1">0.000001</definedName>
    <definedName name="solver_rbv" localSheetId="13" hidden="1">1</definedName>
    <definedName name="solver_rel1" localSheetId="13" hidden="1">2</definedName>
    <definedName name="solver_rhs1" localSheetId="13" hidden="1">0</definedName>
    <definedName name="solver_rlx" localSheetId="13" hidden="1">2</definedName>
    <definedName name="solver_rsd" localSheetId="13" hidden="1">0</definedName>
    <definedName name="solver_scl" localSheetId="13" hidden="1">1</definedName>
    <definedName name="solver_sho" localSheetId="13" hidden="1">2</definedName>
    <definedName name="solver_ssz" localSheetId="13" hidden="1">100</definedName>
    <definedName name="solver_tim" localSheetId="13" hidden="1">2147483647</definedName>
    <definedName name="solver_tol" localSheetId="13" hidden="1">0.01</definedName>
    <definedName name="solver_typ" localSheetId="13" hidden="1">3</definedName>
    <definedName name="solver_val" localSheetId="13" hidden="1">0.5</definedName>
    <definedName name="solver_ver" localSheetId="13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2" i="14" l="1"/>
  <c r="B11" i="14"/>
  <c r="B4" i="9" l="1"/>
  <c r="B5" i="9"/>
  <c r="B6" i="9"/>
  <c r="B7" i="9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B51" i="9"/>
  <c r="B52" i="9"/>
  <c r="B53" i="9"/>
  <c r="B3" i="9"/>
  <c r="E13" i="6"/>
  <c r="F13" i="6"/>
  <c r="G13" i="6"/>
  <c r="E14" i="6"/>
  <c r="F14" i="6"/>
  <c r="G14" i="6"/>
  <c r="E15" i="6"/>
  <c r="F15" i="6"/>
  <c r="G15" i="6"/>
  <c r="E16" i="6"/>
  <c r="F16" i="6"/>
  <c r="G16" i="6"/>
  <c r="D14" i="6"/>
  <c r="D15" i="6"/>
  <c r="D16" i="6"/>
  <c r="D13" i="6"/>
  <c r="B4" i="19" l="1"/>
  <c r="B7" i="19" s="1"/>
  <c r="AE78" i="18"/>
  <c r="AD78" i="18"/>
  <c r="AC77" i="18" s="1"/>
  <c r="AB76" i="18" s="1"/>
  <c r="AA75" i="18" s="1"/>
  <c r="Z74" i="18" s="1"/>
  <c r="Y73" i="18" s="1"/>
  <c r="X72" i="18" s="1"/>
  <c r="W71" i="18" s="1"/>
  <c r="V70" i="18" s="1"/>
  <c r="U69" i="18" s="1"/>
  <c r="T68" i="18" s="1"/>
  <c r="S67" i="18" s="1"/>
  <c r="R66" i="18" s="1"/>
  <c r="Q65" i="18" s="1"/>
  <c r="P64" i="18" s="1"/>
  <c r="O63" i="18" s="1"/>
  <c r="N62" i="18" s="1"/>
  <c r="M61" i="18" s="1"/>
  <c r="L60" i="18" s="1"/>
  <c r="K59" i="18" s="1"/>
  <c r="J58" i="18" s="1"/>
  <c r="I57" i="18" s="1"/>
  <c r="H56" i="18" s="1"/>
  <c r="G55" i="18" s="1"/>
  <c r="F54" i="18" s="1"/>
  <c r="E53" i="18" s="1"/>
  <c r="D52" i="18" s="1"/>
  <c r="C51" i="18" s="1"/>
  <c r="AC78" i="18"/>
  <c r="AB78" i="18"/>
  <c r="AA78" i="18"/>
  <c r="Z78" i="18"/>
  <c r="Y78" i="18"/>
  <c r="X78" i="18"/>
  <c r="W78" i="18"/>
  <c r="V78" i="18"/>
  <c r="U77" i="18" s="1"/>
  <c r="T76" i="18" s="1"/>
  <c r="S75" i="18" s="1"/>
  <c r="R74" i="18" s="1"/>
  <c r="Q73" i="18" s="1"/>
  <c r="P72" i="18" s="1"/>
  <c r="O71" i="18" s="1"/>
  <c r="N70" i="18" s="1"/>
  <c r="M69" i="18" s="1"/>
  <c r="L68" i="18" s="1"/>
  <c r="K67" i="18" s="1"/>
  <c r="J66" i="18" s="1"/>
  <c r="I65" i="18" s="1"/>
  <c r="H64" i="18" s="1"/>
  <c r="G63" i="18" s="1"/>
  <c r="F62" i="18" s="1"/>
  <c r="E61" i="18" s="1"/>
  <c r="D60" i="18" s="1"/>
  <c r="C59" i="18" s="1"/>
  <c r="B58" i="18" s="1"/>
  <c r="U78" i="18"/>
  <c r="T78" i="18"/>
  <c r="S78" i="18"/>
  <c r="R78" i="18"/>
  <c r="Q78" i="18"/>
  <c r="P78" i="18"/>
  <c r="O78" i="18"/>
  <c r="N78" i="18"/>
  <c r="M77" i="18" s="1"/>
  <c r="L76" i="18" s="1"/>
  <c r="K75" i="18" s="1"/>
  <c r="J74" i="18" s="1"/>
  <c r="I73" i="18" s="1"/>
  <c r="H72" i="18" s="1"/>
  <c r="G71" i="18" s="1"/>
  <c r="F70" i="18" s="1"/>
  <c r="E69" i="18" s="1"/>
  <c r="D68" i="18" s="1"/>
  <c r="C67" i="18" s="1"/>
  <c r="B66" i="18" s="1"/>
  <c r="M78" i="18"/>
  <c r="L78" i="18"/>
  <c r="K78" i="18"/>
  <c r="J78" i="18"/>
  <c r="I78" i="18"/>
  <c r="H78" i="18"/>
  <c r="G78" i="18"/>
  <c r="F78" i="18"/>
  <c r="E77" i="18" s="1"/>
  <c r="D76" i="18" s="1"/>
  <c r="C75" i="18" s="1"/>
  <c r="B74" i="18" s="1"/>
  <c r="E78" i="18"/>
  <c r="D78" i="18"/>
  <c r="C78" i="18"/>
  <c r="B78" i="18"/>
  <c r="AD77" i="18"/>
  <c r="AB77" i="18"/>
  <c r="AA77" i="18"/>
  <c r="Z77" i="18"/>
  <c r="Y76" i="18" s="1"/>
  <c r="X75" i="18" s="1"/>
  <c r="W74" i="18" s="1"/>
  <c r="V73" i="18" s="1"/>
  <c r="U72" i="18" s="1"/>
  <c r="T71" i="18" s="1"/>
  <c r="S70" i="18" s="1"/>
  <c r="R69" i="18" s="1"/>
  <c r="Q68" i="18" s="1"/>
  <c r="P67" i="18" s="1"/>
  <c r="O66" i="18" s="1"/>
  <c r="N65" i="18" s="1"/>
  <c r="M64" i="18" s="1"/>
  <c r="L63" i="18" s="1"/>
  <c r="K62" i="18" s="1"/>
  <c r="J61" i="18" s="1"/>
  <c r="I60" i="18" s="1"/>
  <c r="H59" i="18" s="1"/>
  <c r="G58" i="18" s="1"/>
  <c r="F57" i="18" s="1"/>
  <c r="E56" i="18" s="1"/>
  <c r="D55" i="18" s="1"/>
  <c r="C54" i="18" s="1"/>
  <c r="B53" i="18" s="1"/>
  <c r="Y77" i="18"/>
  <c r="X77" i="18"/>
  <c r="W77" i="18"/>
  <c r="V77" i="18"/>
  <c r="T77" i="18"/>
  <c r="S77" i="18"/>
  <c r="R77" i="18"/>
  <c r="Q77" i="18"/>
  <c r="P77" i="18"/>
  <c r="O77" i="18"/>
  <c r="N77" i="18"/>
  <c r="L77" i="18"/>
  <c r="K77" i="18"/>
  <c r="J77" i="18"/>
  <c r="I76" i="18" s="1"/>
  <c r="H75" i="18" s="1"/>
  <c r="G74" i="18" s="1"/>
  <c r="F73" i="18" s="1"/>
  <c r="E72" i="18" s="1"/>
  <c r="D71" i="18" s="1"/>
  <c r="C70" i="18" s="1"/>
  <c r="B69" i="18" s="1"/>
  <c r="I77" i="18"/>
  <c r="H77" i="18"/>
  <c r="G77" i="18"/>
  <c r="F77" i="18"/>
  <c r="D77" i="18"/>
  <c r="C77" i="18"/>
  <c r="B77" i="18"/>
  <c r="AC76" i="18"/>
  <c r="AA76" i="18"/>
  <c r="Z76" i="18"/>
  <c r="X76" i="18"/>
  <c r="W76" i="18"/>
  <c r="V76" i="18"/>
  <c r="U76" i="18"/>
  <c r="S76" i="18"/>
  <c r="R76" i="18"/>
  <c r="Q76" i="18"/>
  <c r="P75" i="18" s="1"/>
  <c r="O74" i="18" s="1"/>
  <c r="N73" i="18" s="1"/>
  <c r="M72" i="18" s="1"/>
  <c r="L71" i="18" s="1"/>
  <c r="K70" i="18" s="1"/>
  <c r="J69" i="18" s="1"/>
  <c r="I68" i="18" s="1"/>
  <c r="H67" i="18" s="1"/>
  <c r="G66" i="18" s="1"/>
  <c r="F65" i="18" s="1"/>
  <c r="E64" i="18" s="1"/>
  <c r="D63" i="18" s="1"/>
  <c r="C62" i="18" s="1"/>
  <c r="B61" i="18" s="1"/>
  <c r="P76" i="18"/>
  <c r="O76" i="18"/>
  <c r="N76" i="18"/>
  <c r="M76" i="18"/>
  <c r="K76" i="18"/>
  <c r="J76" i="18"/>
  <c r="H76" i="18"/>
  <c r="G76" i="18"/>
  <c r="F76" i="18"/>
  <c r="E76" i="18"/>
  <c r="C76" i="18"/>
  <c r="B76" i="18"/>
  <c r="AB75" i="18"/>
  <c r="Z75" i="18"/>
  <c r="Y75" i="18"/>
  <c r="W75" i="18"/>
  <c r="V75" i="18"/>
  <c r="U74" i="18" s="1"/>
  <c r="U75" i="18"/>
  <c r="T75" i="18"/>
  <c r="R75" i="18"/>
  <c r="Q75" i="18"/>
  <c r="O75" i="18"/>
  <c r="N75" i="18"/>
  <c r="M74" i="18" s="1"/>
  <c r="L73" i="18" s="1"/>
  <c r="K72" i="18" s="1"/>
  <c r="M75" i="18"/>
  <c r="L75" i="18"/>
  <c r="J75" i="18"/>
  <c r="I75" i="18"/>
  <c r="G75" i="18"/>
  <c r="F75" i="18"/>
  <c r="E74" i="18" s="1"/>
  <c r="D73" i="18" s="1"/>
  <c r="C72" i="18" s="1"/>
  <c r="B71" i="18" s="1"/>
  <c r="E75" i="18"/>
  <c r="D75" i="18"/>
  <c r="B75" i="18"/>
  <c r="AA74" i="18"/>
  <c r="Y74" i="18"/>
  <c r="X74" i="18"/>
  <c r="V74" i="18"/>
  <c r="T74" i="18"/>
  <c r="S74" i="18"/>
  <c r="Q74" i="18"/>
  <c r="P74" i="18"/>
  <c r="N74" i="18"/>
  <c r="L74" i="18"/>
  <c r="K74" i="18"/>
  <c r="I74" i="18"/>
  <c r="H74" i="18"/>
  <c r="F74" i="18"/>
  <c r="D74" i="18"/>
  <c r="C74" i="18"/>
  <c r="Z73" i="18"/>
  <c r="X73" i="18"/>
  <c r="W73" i="18"/>
  <c r="U73" i="18"/>
  <c r="T73" i="18"/>
  <c r="S72" i="18" s="1"/>
  <c r="R71" i="18" s="1"/>
  <c r="Q70" i="18" s="1"/>
  <c r="P69" i="18" s="1"/>
  <c r="O68" i="18" s="1"/>
  <c r="N67" i="18" s="1"/>
  <c r="M66" i="18" s="1"/>
  <c r="L65" i="18" s="1"/>
  <c r="K64" i="18" s="1"/>
  <c r="J63" i="18" s="1"/>
  <c r="I62" i="18" s="1"/>
  <c r="H61" i="18" s="1"/>
  <c r="G60" i="18" s="1"/>
  <c r="F59" i="18" s="1"/>
  <c r="E58" i="18" s="1"/>
  <c r="D57" i="18" s="1"/>
  <c r="C56" i="18" s="1"/>
  <c r="B55" i="18" s="1"/>
  <c r="S73" i="18"/>
  <c r="R73" i="18"/>
  <c r="P73" i="18"/>
  <c r="O73" i="18"/>
  <c r="M73" i="18"/>
  <c r="K73" i="18"/>
  <c r="J73" i="18"/>
  <c r="H73" i="18"/>
  <c r="G73" i="18"/>
  <c r="E73" i="18"/>
  <c r="C73" i="18"/>
  <c r="B73" i="18"/>
  <c r="Y72" i="18"/>
  <c r="W72" i="18"/>
  <c r="V72" i="18"/>
  <c r="T72" i="18"/>
  <c r="R72" i="18"/>
  <c r="Q72" i="18"/>
  <c r="O72" i="18"/>
  <c r="N72" i="18"/>
  <c r="L72" i="18"/>
  <c r="J72" i="18"/>
  <c r="I72" i="18"/>
  <c r="G72" i="18"/>
  <c r="F72" i="18"/>
  <c r="D72" i="18"/>
  <c r="B72" i="18"/>
  <c r="X71" i="18"/>
  <c r="V71" i="18"/>
  <c r="U71" i="18"/>
  <c r="S71" i="18"/>
  <c r="Q71" i="18"/>
  <c r="P71" i="18"/>
  <c r="N71" i="18"/>
  <c r="M71" i="18"/>
  <c r="K71" i="18"/>
  <c r="J71" i="18"/>
  <c r="I70" i="18" s="1"/>
  <c r="H69" i="18" s="1"/>
  <c r="G68" i="18" s="1"/>
  <c r="F67" i="18" s="1"/>
  <c r="E66" i="18" s="1"/>
  <c r="D65" i="18" s="1"/>
  <c r="C64" i="18" s="1"/>
  <c r="B63" i="18" s="1"/>
  <c r="I71" i="18"/>
  <c r="H71" i="18"/>
  <c r="F71" i="18"/>
  <c r="E71" i="18"/>
  <c r="C71" i="18"/>
  <c r="W70" i="18"/>
  <c r="U70" i="18"/>
  <c r="T70" i="18"/>
  <c r="R70" i="18"/>
  <c r="P70" i="18"/>
  <c r="O70" i="18"/>
  <c r="M70" i="18"/>
  <c r="L70" i="18"/>
  <c r="J70" i="18"/>
  <c r="H70" i="18"/>
  <c r="G70" i="18"/>
  <c r="E70" i="18"/>
  <c r="D70" i="18"/>
  <c r="B70" i="18"/>
  <c r="V69" i="18"/>
  <c r="T69" i="18"/>
  <c r="S68" i="18" s="1"/>
  <c r="S69" i="18"/>
  <c r="Q69" i="18"/>
  <c r="O69" i="18"/>
  <c r="N69" i="18"/>
  <c r="M68" i="18" s="1"/>
  <c r="L67" i="18" s="1"/>
  <c r="K66" i="18" s="1"/>
  <c r="J65" i="18" s="1"/>
  <c r="I64" i="18" s="1"/>
  <c r="H63" i="18" s="1"/>
  <c r="G62" i="18" s="1"/>
  <c r="F61" i="18" s="1"/>
  <c r="E60" i="18" s="1"/>
  <c r="D59" i="18" s="1"/>
  <c r="C58" i="18" s="1"/>
  <c r="B57" i="18" s="1"/>
  <c r="L69" i="18"/>
  <c r="K68" i="18" s="1"/>
  <c r="J67" i="18" s="1"/>
  <c r="I66" i="18" s="1"/>
  <c r="H65" i="18" s="1"/>
  <c r="G64" i="18" s="1"/>
  <c r="F63" i="18" s="1"/>
  <c r="E62" i="18" s="1"/>
  <c r="D61" i="18" s="1"/>
  <c r="C60" i="18" s="1"/>
  <c r="B59" i="18" s="1"/>
  <c r="K69" i="18"/>
  <c r="I69" i="18"/>
  <c r="G69" i="18"/>
  <c r="F69" i="18"/>
  <c r="E68" i="18" s="1"/>
  <c r="D67" i="18" s="1"/>
  <c r="C66" i="18" s="1"/>
  <c r="B65" i="18" s="1"/>
  <c r="D69" i="18"/>
  <c r="C68" i="18" s="1"/>
  <c r="B67" i="18" s="1"/>
  <c r="C69" i="18"/>
  <c r="U68" i="18"/>
  <c r="T67" i="18" s="1"/>
  <c r="S66" i="18" s="1"/>
  <c r="R65" i="18" s="1"/>
  <c r="Q64" i="18" s="1"/>
  <c r="P63" i="18" s="1"/>
  <c r="O62" i="18" s="1"/>
  <c r="N61" i="18" s="1"/>
  <c r="M60" i="18" s="1"/>
  <c r="L59" i="18" s="1"/>
  <c r="K58" i="18" s="1"/>
  <c r="J57" i="18" s="1"/>
  <c r="I56" i="18" s="1"/>
  <c r="H55" i="18" s="1"/>
  <c r="G54" i="18" s="1"/>
  <c r="F53" i="18" s="1"/>
  <c r="E52" i="18" s="1"/>
  <c r="D51" i="18" s="1"/>
  <c r="C50" i="18" s="1"/>
  <c r="R68" i="18"/>
  <c r="P68" i="18"/>
  <c r="N68" i="18"/>
  <c r="J68" i="18"/>
  <c r="H68" i="18"/>
  <c r="F68" i="18"/>
  <c r="B68" i="18"/>
  <c r="R67" i="18"/>
  <c r="Q66" i="18" s="1"/>
  <c r="P65" i="18" s="1"/>
  <c r="O64" i="18" s="1"/>
  <c r="Q67" i="18"/>
  <c r="O67" i="18"/>
  <c r="M67" i="18"/>
  <c r="I67" i="18"/>
  <c r="G67" i="18"/>
  <c r="E67" i="18"/>
  <c r="P66" i="18"/>
  <c r="N66" i="18"/>
  <c r="L66" i="18"/>
  <c r="H66" i="18"/>
  <c r="F66" i="18"/>
  <c r="D66" i="18"/>
  <c r="O65" i="18"/>
  <c r="M65" i="18"/>
  <c r="K65" i="18"/>
  <c r="G65" i="18"/>
  <c r="E65" i="18"/>
  <c r="C65" i="18"/>
  <c r="N64" i="18"/>
  <c r="L64" i="18"/>
  <c r="J64" i="18"/>
  <c r="F64" i="18"/>
  <c r="D64" i="18"/>
  <c r="B64" i="18"/>
  <c r="N63" i="18"/>
  <c r="M62" i="18" s="1"/>
  <c r="L61" i="18" s="1"/>
  <c r="K60" i="18" s="1"/>
  <c r="J59" i="18" s="1"/>
  <c r="I58" i="18" s="1"/>
  <c r="H57" i="18" s="1"/>
  <c r="G56" i="18" s="1"/>
  <c r="F55" i="18" s="1"/>
  <c r="E54" i="18" s="1"/>
  <c r="D53" i="18" s="1"/>
  <c r="C52" i="18" s="1"/>
  <c r="M63" i="18"/>
  <c r="K63" i="18"/>
  <c r="I63" i="18"/>
  <c r="E63" i="18"/>
  <c r="C63" i="18"/>
  <c r="L62" i="18"/>
  <c r="J62" i="18"/>
  <c r="H62" i="18"/>
  <c r="D62" i="18"/>
  <c r="C61" i="18" s="1"/>
  <c r="B60" i="18" s="1"/>
  <c r="B62" i="18"/>
  <c r="K61" i="18"/>
  <c r="J60" i="18" s="1"/>
  <c r="I61" i="18"/>
  <c r="G61" i="18"/>
  <c r="H60" i="18"/>
  <c r="F60" i="18"/>
  <c r="I59" i="18"/>
  <c r="H58" i="18" s="1"/>
  <c r="G57" i="18" s="1"/>
  <c r="F56" i="18" s="1"/>
  <c r="E55" i="18" s="1"/>
  <c r="D54" i="18" s="1"/>
  <c r="C53" i="18" s="1"/>
  <c r="B52" i="18" s="1"/>
  <c r="G59" i="18"/>
  <c r="E59" i="18"/>
  <c r="F58" i="18"/>
  <c r="D58" i="18"/>
  <c r="E57" i="18"/>
  <c r="C57" i="18"/>
  <c r="D56" i="18"/>
  <c r="B56" i="18"/>
  <c r="C55" i="18"/>
  <c r="B54" i="18"/>
  <c r="D42" i="18"/>
  <c r="C42" i="18"/>
  <c r="C41" i="18"/>
  <c r="C40" i="18"/>
  <c r="D41" i="18" s="1"/>
  <c r="E42" i="18" s="1"/>
  <c r="C39" i="18"/>
  <c r="C38" i="18"/>
  <c r="D39" i="18" s="1"/>
  <c r="E37" i="18"/>
  <c r="F38" i="18" s="1"/>
  <c r="G39" i="18" s="1"/>
  <c r="D37" i="18"/>
  <c r="E38" i="18" s="1"/>
  <c r="F39" i="18" s="1"/>
  <c r="C37" i="18"/>
  <c r="D38" i="18" s="1"/>
  <c r="E39" i="18" s="1"/>
  <c r="C36" i="18"/>
  <c r="C35" i="18"/>
  <c r="D36" i="18" s="1"/>
  <c r="C34" i="18"/>
  <c r="D35" i="18" s="1"/>
  <c r="E36" i="18" s="1"/>
  <c r="F37" i="18" s="1"/>
  <c r="G38" i="18" s="1"/>
  <c r="H39" i="18" s="1"/>
  <c r="D33" i="18"/>
  <c r="C33" i="18"/>
  <c r="C32" i="18"/>
  <c r="D31" i="18"/>
  <c r="E32" i="18" s="1"/>
  <c r="C31" i="18"/>
  <c r="D32" i="18" s="1"/>
  <c r="C30" i="18"/>
  <c r="C29" i="18"/>
  <c r="C28" i="18"/>
  <c r="D29" i="18" s="1"/>
  <c r="C27" i="18"/>
  <c r="D28" i="18" s="1"/>
  <c r="E29" i="18" s="1"/>
  <c r="D26" i="18"/>
  <c r="C26" i="18"/>
  <c r="C25" i="18"/>
  <c r="C24" i="18"/>
  <c r="D25" i="18" s="1"/>
  <c r="C23" i="18"/>
  <c r="D24" i="18" s="1"/>
  <c r="D22" i="18"/>
  <c r="E23" i="18" s="1"/>
  <c r="F24" i="18" s="1"/>
  <c r="C22" i="18"/>
  <c r="D23" i="18" s="1"/>
  <c r="E24" i="18" s="1"/>
  <c r="C21" i="18"/>
  <c r="C20" i="18"/>
  <c r="C19" i="18"/>
  <c r="C18" i="18"/>
  <c r="D19" i="18" s="1"/>
  <c r="C17" i="18"/>
  <c r="D18" i="18" s="1"/>
  <c r="E19" i="18" s="1"/>
  <c r="D16" i="18"/>
  <c r="C16" i="18"/>
  <c r="D17" i="18" s="1"/>
  <c r="D15" i="18"/>
  <c r="C15" i="18"/>
  <c r="C14" i="18"/>
  <c r="C13" i="18"/>
  <c r="D14" i="18" s="1"/>
  <c r="E15" i="18" s="1"/>
  <c r="F16" i="18" s="1"/>
  <c r="G17" i="18" s="1"/>
  <c r="H18" i="18" s="1"/>
  <c r="I19" i="18" s="1"/>
  <c r="J20" i="18" s="1"/>
  <c r="K21" i="18" s="1"/>
  <c r="L22" i="18" s="1"/>
  <c r="M23" i="18" s="1"/>
  <c r="N24" i="18" s="1"/>
  <c r="O25" i="18" s="1"/>
  <c r="P26" i="18" s="1"/>
  <c r="Q27" i="18" s="1"/>
  <c r="R28" i="18" s="1"/>
  <c r="S29" i="18" s="1"/>
  <c r="T30" i="18" s="1"/>
  <c r="U31" i="18" s="1"/>
  <c r="V32" i="18" s="1"/>
  <c r="W33" i="18" s="1"/>
  <c r="X34" i="18" s="1"/>
  <c r="Y35" i="18" s="1"/>
  <c r="Z36" i="18" s="1"/>
  <c r="AA37" i="18" s="1"/>
  <c r="AB38" i="18" s="1"/>
  <c r="AC39" i="18" s="1"/>
  <c r="AD40" i="18" s="1"/>
  <c r="AE41" i="18" s="1"/>
  <c r="AF42" i="18" s="1"/>
  <c r="AF78" i="18" s="1"/>
  <c r="C12" i="18"/>
  <c r="B12" i="18"/>
  <c r="B7" i="18"/>
  <c r="B4" i="18"/>
  <c r="AE78" i="17"/>
  <c r="AD78" i="17"/>
  <c r="AC77" i="17" s="1"/>
  <c r="AB76" i="17" s="1"/>
  <c r="AC78" i="17"/>
  <c r="AB77" i="17" s="1"/>
  <c r="AA76" i="17" s="1"/>
  <c r="Z75" i="17" s="1"/>
  <c r="Y74" i="17" s="1"/>
  <c r="X73" i="17" s="1"/>
  <c r="W72" i="17" s="1"/>
  <c r="AB78" i="17"/>
  <c r="AA78" i="17"/>
  <c r="Z77" i="17" s="1"/>
  <c r="Y76" i="17" s="1"/>
  <c r="X75" i="17" s="1"/>
  <c r="W74" i="17" s="1"/>
  <c r="V73" i="17" s="1"/>
  <c r="U72" i="17" s="1"/>
  <c r="T71" i="17" s="1"/>
  <c r="Z78" i="17"/>
  <c r="Y78" i="17"/>
  <c r="X77" i="17" s="1"/>
  <c r="W76" i="17" s="1"/>
  <c r="V75" i="17" s="1"/>
  <c r="U74" i="17" s="1"/>
  <c r="T73" i="17" s="1"/>
  <c r="S72" i="17" s="1"/>
  <c r="R71" i="17" s="1"/>
  <c r="Q70" i="17" s="1"/>
  <c r="P69" i="17" s="1"/>
  <c r="O68" i="17" s="1"/>
  <c r="N67" i="17" s="1"/>
  <c r="M66" i="17" s="1"/>
  <c r="L65" i="17" s="1"/>
  <c r="K64" i="17" s="1"/>
  <c r="J63" i="17" s="1"/>
  <c r="I62" i="17" s="1"/>
  <c r="H61" i="17" s="1"/>
  <c r="G60" i="17" s="1"/>
  <c r="F59" i="17" s="1"/>
  <c r="E58" i="17" s="1"/>
  <c r="D57" i="17" s="1"/>
  <c r="C56" i="17" s="1"/>
  <c r="B55" i="17" s="1"/>
  <c r="X78" i="17"/>
  <c r="W77" i="17" s="1"/>
  <c r="V76" i="17" s="1"/>
  <c r="U75" i="17" s="1"/>
  <c r="T74" i="17" s="1"/>
  <c r="S73" i="17" s="1"/>
  <c r="R72" i="17" s="1"/>
  <c r="Q71" i="17" s="1"/>
  <c r="P70" i="17" s="1"/>
  <c r="O69" i="17" s="1"/>
  <c r="N68" i="17" s="1"/>
  <c r="M67" i="17" s="1"/>
  <c r="L66" i="17" s="1"/>
  <c r="K65" i="17" s="1"/>
  <c r="J64" i="17" s="1"/>
  <c r="I63" i="17" s="1"/>
  <c r="H62" i="17" s="1"/>
  <c r="G61" i="17" s="1"/>
  <c r="F60" i="17" s="1"/>
  <c r="E59" i="17" s="1"/>
  <c r="D58" i="17" s="1"/>
  <c r="C57" i="17" s="1"/>
  <c r="B56" i="17" s="1"/>
  <c r="W78" i="17"/>
  <c r="V78" i="17"/>
  <c r="U77" i="17" s="1"/>
  <c r="T76" i="17" s="1"/>
  <c r="U78" i="17"/>
  <c r="T77" i="17" s="1"/>
  <c r="T78" i="17"/>
  <c r="S77" i="17" s="1"/>
  <c r="R76" i="17" s="1"/>
  <c r="Q75" i="17" s="1"/>
  <c r="P74" i="17" s="1"/>
  <c r="O73" i="17" s="1"/>
  <c r="N72" i="17" s="1"/>
  <c r="M71" i="17" s="1"/>
  <c r="L70" i="17" s="1"/>
  <c r="K69" i="17" s="1"/>
  <c r="J68" i="17" s="1"/>
  <c r="I67" i="17" s="1"/>
  <c r="H66" i="17" s="1"/>
  <c r="G65" i="17" s="1"/>
  <c r="F64" i="17" s="1"/>
  <c r="E63" i="17" s="1"/>
  <c r="D62" i="17" s="1"/>
  <c r="C61" i="17" s="1"/>
  <c r="B60" i="17" s="1"/>
  <c r="S78" i="17"/>
  <c r="R77" i="17" s="1"/>
  <c r="Q76" i="17" s="1"/>
  <c r="P75" i="17" s="1"/>
  <c r="O74" i="17" s="1"/>
  <c r="N73" i="17" s="1"/>
  <c r="M72" i="17" s="1"/>
  <c r="L71" i="17" s="1"/>
  <c r="R78" i="17"/>
  <c r="Q78" i="17"/>
  <c r="P77" i="17" s="1"/>
  <c r="O76" i="17" s="1"/>
  <c r="N75" i="17" s="1"/>
  <c r="M74" i="17" s="1"/>
  <c r="L73" i="17" s="1"/>
  <c r="K72" i="17" s="1"/>
  <c r="J71" i="17" s="1"/>
  <c r="I70" i="17" s="1"/>
  <c r="H69" i="17" s="1"/>
  <c r="G68" i="17" s="1"/>
  <c r="F67" i="17" s="1"/>
  <c r="E66" i="17" s="1"/>
  <c r="D65" i="17" s="1"/>
  <c r="C64" i="17" s="1"/>
  <c r="B63" i="17" s="1"/>
  <c r="P78" i="17"/>
  <c r="O77" i="17" s="1"/>
  <c r="N76" i="17" s="1"/>
  <c r="M75" i="17" s="1"/>
  <c r="L74" i="17" s="1"/>
  <c r="K73" i="17" s="1"/>
  <c r="J72" i="17" s="1"/>
  <c r="I71" i="17" s="1"/>
  <c r="H70" i="17" s="1"/>
  <c r="G69" i="17" s="1"/>
  <c r="F68" i="17" s="1"/>
  <c r="E67" i="17" s="1"/>
  <c r="D66" i="17" s="1"/>
  <c r="C65" i="17" s="1"/>
  <c r="B64" i="17" s="1"/>
  <c r="O78" i="17"/>
  <c r="N78" i="17"/>
  <c r="M77" i="17" s="1"/>
  <c r="L76" i="17" s="1"/>
  <c r="M78" i="17"/>
  <c r="L77" i="17" s="1"/>
  <c r="L78" i="17"/>
  <c r="K77" i="17" s="1"/>
  <c r="J76" i="17" s="1"/>
  <c r="I75" i="17" s="1"/>
  <c r="H74" i="17" s="1"/>
  <c r="G73" i="17" s="1"/>
  <c r="F72" i="17" s="1"/>
  <c r="K78" i="17"/>
  <c r="J77" i="17" s="1"/>
  <c r="I76" i="17" s="1"/>
  <c r="H75" i="17" s="1"/>
  <c r="G74" i="17" s="1"/>
  <c r="F73" i="17" s="1"/>
  <c r="E72" i="17" s="1"/>
  <c r="D71" i="17" s="1"/>
  <c r="C70" i="17" s="1"/>
  <c r="B69" i="17" s="1"/>
  <c r="J78" i="17"/>
  <c r="I78" i="17"/>
  <c r="H77" i="17" s="1"/>
  <c r="G76" i="17" s="1"/>
  <c r="F75" i="17" s="1"/>
  <c r="E74" i="17" s="1"/>
  <c r="D73" i="17" s="1"/>
  <c r="C72" i="17" s="1"/>
  <c r="B71" i="17" s="1"/>
  <c r="H78" i="17"/>
  <c r="G77" i="17" s="1"/>
  <c r="F76" i="17" s="1"/>
  <c r="E75" i="17" s="1"/>
  <c r="D74" i="17" s="1"/>
  <c r="C73" i="17" s="1"/>
  <c r="B72" i="17" s="1"/>
  <c r="G78" i="17"/>
  <c r="F78" i="17"/>
  <c r="E77" i="17" s="1"/>
  <c r="D76" i="17" s="1"/>
  <c r="E78" i="17"/>
  <c r="D77" i="17" s="1"/>
  <c r="C76" i="17" s="1"/>
  <c r="B75" i="17" s="1"/>
  <c r="D78" i="17"/>
  <c r="C77" i="17" s="1"/>
  <c r="B76" i="17" s="1"/>
  <c r="C78" i="17"/>
  <c r="B77" i="17" s="1"/>
  <c r="B78" i="17"/>
  <c r="AD77" i="17"/>
  <c r="AA77" i="17"/>
  <c r="Z76" i="17" s="1"/>
  <c r="Y75" i="17" s="1"/>
  <c r="X74" i="17" s="1"/>
  <c r="W73" i="17" s="1"/>
  <c r="V72" i="17" s="1"/>
  <c r="U71" i="17" s="1"/>
  <c r="T70" i="17" s="1"/>
  <c r="S69" i="17" s="1"/>
  <c r="R68" i="17" s="1"/>
  <c r="Q67" i="17" s="1"/>
  <c r="P66" i="17" s="1"/>
  <c r="O65" i="17" s="1"/>
  <c r="N64" i="17" s="1"/>
  <c r="M63" i="17" s="1"/>
  <c r="L62" i="17" s="1"/>
  <c r="K61" i="17" s="1"/>
  <c r="J60" i="17" s="1"/>
  <c r="I59" i="17" s="1"/>
  <c r="H58" i="17" s="1"/>
  <c r="G57" i="17" s="1"/>
  <c r="F56" i="17" s="1"/>
  <c r="E55" i="17" s="1"/>
  <c r="D54" i="17" s="1"/>
  <c r="C53" i="17" s="1"/>
  <c r="B52" i="17" s="1"/>
  <c r="Y77" i="17"/>
  <c r="V77" i="17"/>
  <c r="U76" i="17" s="1"/>
  <c r="T75" i="17" s="1"/>
  <c r="S74" i="17" s="1"/>
  <c r="R73" i="17" s="1"/>
  <c r="Q72" i="17" s="1"/>
  <c r="P71" i="17" s="1"/>
  <c r="O70" i="17" s="1"/>
  <c r="N69" i="17" s="1"/>
  <c r="M68" i="17" s="1"/>
  <c r="L67" i="17" s="1"/>
  <c r="K66" i="17" s="1"/>
  <c r="J65" i="17" s="1"/>
  <c r="I64" i="17" s="1"/>
  <c r="H63" i="17" s="1"/>
  <c r="G62" i="17" s="1"/>
  <c r="F61" i="17" s="1"/>
  <c r="E60" i="17" s="1"/>
  <c r="D59" i="17" s="1"/>
  <c r="C58" i="17" s="1"/>
  <c r="B57" i="17" s="1"/>
  <c r="Q77" i="17"/>
  <c r="N77" i="17"/>
  <c r="I77" i="17"/>
  <c r="F77" i="17"/>
  <c r="AC76" i="17"/>
  <c r="AB75" i="17" s="1"/>
  <c r="AA74" i="17" s="1"/>
  <c r="Z73" i="17" s="1"/>
  <c r="Y72" i="17" s="1"/>
  <c r="X71" i="17" s="1"/>
  <c r="W70" i="17" s="1"/>
  <c r="V69" i="17" s="1"/>
  <c r="U68" i="17" s="1"/>
  <c r="T67" i="17" s="1"/>
  <c r="S66" i="17" s="1"/>
  <c r="R65" i="17" s="1"/>
  <c r="Q64" i="17" s="1"/>
  <c r="P63" i="17" s="1"/>
  <c r="O62" i="17" s="1"/>
  <c r="N61" i="17" s="1"/>
  <c r="M60" i="17" s="1"/>
  <c r="L59" i="17" s="1"/>
  <c r="K58" i="17" s="1"/>
  <c r="J57" i="17" s="1"/>
  <c r="I56" i="17" s="1"/>
  <c r="H55" i="17" s="1"/>
  <c r="G54" i="17" s="1"/>
  <c r="F53" i="17" s="1"/>
  <c r="E52" i="17" s="1"/>
  <c r="D51" i="17" s="1"/>
  <c r="C50" i="17" s="1"/>
  <c r="X76" i="17"/>
  <c r="S76" i="17"/>
  <c r="R75" i="17" s="1"/>
  <c r="Q74" i="17" s="1"/>
  <c r="P73" i="17" s="1"/>
  <c r="O72" i="17" s="1"/>
  <c r="N71" i="17" s="1"/>
  <c r="M70" i="17" s="1"/>
  <c r="L69" i="17" s="1"/>
  <c r="K68" i="17" s="1"/>
  <c r="J67" i="17" s="1"/>
  <c r="I66" i="17" s="1"/>
  <c r="H65" i="17" s="1"/>
  <c r="G64" i="17" s="1"/>
  <c r="F63" i="17" s="1"/>
  <c r="E62" i="17" s="1"/>
  <c r="D61" i="17" s="1"/>
  <c r="C60" i="17" s="1"/>
  <c r="B59" i="17" s="1"/>
  <c r="P76" i="17"/>
  <c r="M76" i="17"/>
  <c r="L75" i="17" s="1"/>
  <c r="K74" i="17" s="1"/>
  <c r="J73" i="17" s="1"/>
  <c r="I72" i="17" s="1"/>
  <c r="H71" i="17" s="1"/>
  <c r="G70" i="17" s="1"/>
  <c r="F69" i="17" s="1"/>
  <c r="E68" i="17" s="1"/>
  <c r="D67" i="17" s="1"/>
  <c r="C66" i="17" s="1"/>
  <c r="B65" i="17" s="1"/>
  <c r="K76" i="17"/>
  <c r="J75" i="17" s="1"/>
  <c r="I74" i="17" s="1"/>
  <c r="H73" i="17" s="1"/>
  <c r="G72" i="17" s="1"/>
  <c r="F71" i="17" s="1"/>
  <c r="E70" i="17" s="1"/>
  <c r="D69" i="17" s="1"/>
  <c r="C68" i="17" s="1"/>
  <c r="B67" i="17" s="1"/>
  <c r="H76" i="17"/>
  <c r="G75" i="17" s="1"/>
  <c r="F74" i="17" s="1"/>
  <c r="E73" i="17" s="1"/>
  <c r="D72" i="17" s="1"/>
  <c r="C71" i="17" s="1"/>
  <c r="B70" i="17" s="1"/>
  <c r="E76" i="17"/>
  <c r="D75" i="17" s="1"/>
  <c r="C74" i="17" s="1"/>
  <c r="B73" i="17" s="1"/>
  <c r="AA75" i="17"/>
  <c r="Z74" i="17" s="1"/>
  <c r="Y73" i="17" s="1"/>
  <c r="X72" i="17" s="1"/>
  <c r="W71" i="17" s="1"/>
  <c r="V70" i="17" s="1"/>
  <c r="U69" i="17" s="1"/>
  <c r="T68" i="17" s="1"/>
  <c r="S67" i="17" s="1"/>
  <c r="R66" i="17" s="1"/>
  <c r="Q65" i="17" s="1"/>
  <c r="P64" i="17" s="1"/>
  <c r="O63" i="17" s="1"/>
  <c r="N62" i="17" s="1"/>
  <c r="M61" i="17" s="1"/>
  <c r="L60" i="17" s="1"/>
  <c r="K59" i="17" s="1"/>
  <c r="J58" i="17" s="1"/>
  <c r="I57" i="17" s="1"/>
  <c r="H56" i="17" s="1"/>
  <c r="G55" i="17" s="1"/>
  <c r="F54" i="17" s="1"/>
  <c r="E53" i="17" s="1"/>
  <c r="D52" i="17" s="1"/>
  <c r="C51" i="17" s="1"/>
  <c r="W75" i="17"/>
  <c r="V74" i="17" s="1"/>
  <c r="U73" i="17" s="1"/>
  <c r="T72" i="17" s="1"/>
  <c r="S71" i="17" s="1"/>
  <c r="R70" i="17" s="1"/>
  <c r="Q69" i="17" s="1"/>
  <c r="P68" i="17" s="1"/>
  <c r="O67" i="17" s="1"/>
  <c r="N66" i="17" s="1"/>
  <c r="M65" i="17" s="1"/>
  <c r="L64" i="17" s="1"/>
  <c r="K63" i="17" s="1"/>
  <c r="J62" i="17" s="1"/>
  <c r="I61" i="17" s="1"/>
  <c r="H60" i="17" s="1"/>
  <c r="G59" i="17" s="1"/>
  <c r="F58" i="17" s="1"/>
  <c r="E57" i="17" s="1"/>
  <c r="D56" i="17" s="1"/>
  <c r="C55" i="17" s="1"/>
  <c r="B54" i="17" s="1"/>
  <c r="S75" i="17"/>
  <c r="O75" i="17"/>
  <c r="N74" i="17" s="1"/>
  <c r="M73" i="17" s="1"/>
  <c r="L72" i="17" s="1"/>
  <c r="K71" i="17" s="1"/>
  <c r="J70" i="17" s="1"/>
  <c r="I69" i="17" s="1"/>
  <c r="H68" i="17" s="1"/>
  <c r="G67" i="17" s="1"/>
  <c r="F66" i="17" s="1"/>
  <c r="E65" i="17" s="1"/>
  <c r="D64" i="17" s="1"/>
  <c r="C63" i="17" s="1"/>
  <c r="B62" i="17" s="1"/>
  <c r="K75" i="17"/>
  <c r="J74" i="17" s="1"/>
  <c r="I73" i="17" s="1"/>
  <c r="H72" i="17" s="1"/>
  <c r="G71" i="17" s="1"/>
  <c r="F70" i="17" s="1"/>
  <c r="E69" i="17" s="1"/>
  <c r="D68" i="17" s="1"/>
  <c r="C67" i="17" s="1"/>
  <c r="B66" i="17" s="1"/>
  <c r="C75" i="17"/>
  <c r="B74" i="17" s="1"/>
  <c r="R74" i="17"/>
  <c r="Q73" i="17" s="1"/>
  <c r="P72" i="17" s="1"/>
  <c r="O71" i="17" s="1"/>
  <c r="N70" i="17" s="1"/>
  <c r="M69" i="17" s="1"/>
  <c r="L68" i="17" s="1"/>
  <c r="K67" i="17" s="1"/>
  <c r="J66" i="17" s="1"/>
  <c r="I65" i="17" s="1"/>
  <c r="H64" i="17" s="1"/>
  <c r="G63" i="17" s="1"/>
  <c r="F62" i="17" s="1"/>
  <c r="E61" i="17" s="1"/>
  <c r="D60" i="17" s="1"/>
  <c r="C59" i="17" s="1"/>
  <c r="B58" i="17" s="1"/>
  <c r="V71" i="17"/>
  <c r="U70" i="17" s="1"/>
  <c r="T69" i="17" s="1"/>
  <c r="S68" i="17" s="1"/>
  <c r="R67" i="17" s="1"/>
  <c r="Q66" i="17" s="1"/>
  <c r="P65" i="17" s="1"/>
  <c r="O64" i="17" s="1"/>
  <c r="N63" i="17" s="1"/>
  <c r="M62" i="17" s="1"/>
  <c r="L61" i="17" s="1"/>
  <c r="K60" i="17" s="1"/>
  <c r="J59" i="17" s="1"/>
  <c r="I58" i="17" s="1"/>
  <c r="H57" i="17" s="1"/>
  <c r="G56" i="17" s="1"/>
  <c r="F55" i="17" s="1"/>
  <c r="E54" i="17" s="1"/>
  <c r="D53" i="17" s="1"/>
  <c r="C52" i="17" s="1"/>
  <c r="E71" i="17"/>
  <c r="D70" i="17" s="1"/>
  <c r="C69" i="17" s="1"/>
  <c r="B68" i="17" s="1"/>
  <c r="S70" i="17"/>
  <c r="R69" i="17" s="1"/>
  <c r="Q68" i="17" s="1"/>
  <c r="P67" i="17" s="1"/>
  <c r="O66" i="17" s="1"/>
  <c r="N65" i="17" s="1"/>
  <c r="M64" i="17" s="1"/>
  <c r="L63" i="17" s="1"/>
  <c r="K62" i="17" s="1"/>
  <c r="J61" i="17" s="1"/>
  <c r="I60" i="17" s="1"/>
  <c r="H59" i="17" s="1"/>
  <c r="G58" i="17" s="1"/>
  <c r="F57" i="17" s="1"/>
  <c r="E56" i="17" s="1"/>
  <c r="D55" i="17" s="1"/>
  <c r="C54" i="17" s="1"/>
  <c r="B53" i="17" s="1"/>
  <c r="K70" i="17"/>
  <c r="J69" i="17" s="1"/>
  <c r="I68" i="17" s="1"/>
  <c r="H67" i="17" s="1"/>
  <c r="G66" i="17" s="1"/>
  <c r="F65" i="17" s="1"/>
  <c r="E64" i="17" s="1"/>
  <c r="D63" i="17" s="1"/>
  <c r="C62" i="17" s="1"/>
  <c r="B61" i="17" s="1"/>
  <c r="D42" i="17"/>
  <c r="C42" i="17"/>
  <c r="C41" i="17"/>
  <c r="C40" i="17"/>
  <c r="C39" i="17"/>
  <c r="C38" i="17"/>
  <c r="C37" i="17"/>
  <c r="D38" i="17" s="1"/>
  <c r="C36" i="17"/>
  <c r="D37" i="17" s="1"/>
  <c r="E38" i="17" s="1"/>
  <c r="C35" i="17"/>
  <c r="C34" i="17"/>
  <c r="D35" i="17" s="1"/>
  <c r="C33" i="17"/>
  <c r="D34" i="17" s="1"/>
  <c r="C32" i="17"/>
  <c r="D33" i="17" s="1"/>
  <c r="C31" i="17"/>
  <c r="C30" i="17"/>
  <c r="D31" i="17" s="1"/>
  <c r="C29" i="17"/>
  <c r="C28" i="17"/>
  <c r="C27" i="17"/>
  <c r="D28" i="17" s="1"/>
  <c r="C26" i="17"/>
  <c r="D25" i="17"/>
  <c r="C25" i="17"/>
  <c r="C24" i="17"/>
  <c r="C23" i="17"/>
  <c r="C22" i="17"/>
  <c r="C21" i="17"/>
  <c r="D22" i="17" s="1"/>
  <c r="C20" i="17"/>
  <c r="D21" i="17" s="1"/>
  <c r="E22" i="17" s="1"/>
  <c r="C19" i="17"/>
  <c r="D19" i="17" s="1"/>
  <c r="C18" i="17"/>
  <c r="C17" i="17"/>
  <c r="D18" i="17" s="1"/>
  <c r="C16" i="17"/>
  <c r="C15" i="17"/>
  <c r="C14" i="17"/>
  <c r="C13" i="17"/>
  <c r="D14" i="17" s="1"/>
  <c r="E15" i="17" s="1"/>
  <c r="F16" i="17" s="1"/>
  <c r="G17" i="17" s="1"/>
  <c r="H18" i="17" s="1"/>
  <c r="I19" i="17" s="1"/>
  <c r="J20" i="17" s="1"/>
  <c r="K21" i="17" s="1"/>
  <c r="L22" i="17" s="1"/>
  <c r="M23" i="17" s="1"/>
  <c r="N24" i="17" s="1"/>
  <c r="O25" i="17" s="1"/>
  <c r="P26" i="17" s="1"/>
  <c r="Q27" i="17" s="1"/>
  <c r="R28" i="17" s="1"/>
  <c r="S29" i="17" s="1"/>
  <c r="T30" i="17" s="1"/>
  <c r="U31" i="17" s="1"/>
  <c r="V32" i="17" s="1"/>
  <c r="W33" i="17" s="1"/>
  <c r="X34" i="17" s="1"/>
  <c r="Y35" i="17" s="1"/>
  <c r="Z36" i="17" s="1"/>
  <c r="AA37" i="17" s="1"/>
  <c r="AB38" i="17" s="1"/>
  <c r="AC39" i="17" s="1"/>
  <c r="AD40" i="17" s="1"/>
  <c r="AE41" i="17" s="1"/>
  <c r="AF42" i="17" s="1"/>
  <c r="AF78" i="17" s="1"/>
  <c r="B12" i="17"/>
  <c r="C12" i="17" s="1"/>
  <c r="D13" i="17" s="1"/>
  <c r="E14" i="17" s="1"/>
  <c r="F15" i="17" s="1"/>
  <c r="G16" i="17" s="1"/>
  <c r="H17" i="17" s="1"/>
  <c r="I18" i="17" s="1"/>
  <c r="J19" i="17" s="1"/>
  <c r="K20" i="17" s="1"/>
  <c r="L21" i="17" s="1"/>
  <c r="M22" i="17" s="1"/>
  <c r="N23" i="17" s="1"/>
  <c r="O24" i="17" s="1"/>
  <c r="P25" i="17" s="1"/>
  <c r="Q26" i="17" s="1"/>
  <c r="R27" i="17" s="1"/>
  <c r="S28" i="17" s="1"/>
  <c r="T29" i="17" s="1"/>
  <c r="U30" i="17" s="1"/>
  <c r="V31" i="17" s="1"/>
  <c r="W32" i="17" s="1"/>
  <c r="X33" i="17" s="1"/>
  <c r="Y34" i="17" s="1"/>
  <c r="Z35" i="17" s="1"/>
  <c r="AA36" i="17" s="1"/>
  <c r="AB37" i="17" s="1"/>
  <c r="AC38" i="17" s="1"/>
  <c r="AD39" i="17" s="1"/>
  <c r="AE40" i="17" s="1"/>
  <c r="AF41" i="17" s="1"/>
  <c r="AF77" i="17" s="1"/>
  <c r="B7" i="17"/>
  <c r="B4" i="17"/>
  <c r="C42" i="16"/>
  <c r="C41" i="16"/>
  <c r="C40" i="16"/>
  <c r="D41" i="16" s="1"/>
  <c r="C39" i="16"/>
  <c r="C38" i="16"/>
  <c r="C37" i="16"/>
  <c r="C36" i="16"/>
  <c r="C35" i="16"/>
  <c r="C34" i="16"/>
  <c r="D35" i="16" s="1"/>
  <c r="C33" i="16"/>
  <c r="C32" i="16"/>
  <c r="C31" i="16"/>
  <c r="C30" i="16"/>
  <c r="C29" i="16"/>
  <c r="C28" i="16"/>
  <c r="C27" i="16"/>
  <c r="D28" i="16" s="1"/>
  <c r="C26" i="16"/>
  <c r="C25" i="16"/>
  <c r="C24" i="16"/>
  <c r="C23" i="16"/>
  <c r="C22" i="16"/>
  <c r="C21" i="16"/>
  <c r="C20" i="16"/>
  <c r="C19" i="16"/>
  <c r="C18" i="16"/>
  <c r="C17" i="16"/>
  <c r="C15" i="16"/>
  <c r="D15" i="16" s="1"/>
  <c r="C14" i="16"/>
  <c r="B12" i="16"/>
  <c r="B4" i="16"/>
  <c r="B7" i="16" s="1"/>
  <c r="B12" i="15"/>
  <c r="B11" i="15"/>
  <c r="B6" i="14"/>
  <c r="B14" i="14" s="1"/>
  <c r="B16" i="14" s="1"/>
  <c r="B17" i="14" s="1"/>
  <c r="D29" i="16" l="1"/>
  <c r="D38" i="16"/>
  <c r="D24" i="16"/>
  <c r="E29" i="16"/>
  <c r="D22" i="16"/>
  <c r="D23" i="16"/>
  <c r="D31" i="16"/>
  <c r="D40" i="16"/>
  <c r="E41" i="16" s="1"/>
  <c r="D33" i="16"/>
  <c r="D18" i="16"/>
  <c r="D26" i="16"/>
  <c r="D34" i="16"/>
  <c r="E35" i="16" s="1"/>
  <c r="D42" i="16"/>
  <c r="E35" i="17"/>
  <c r="E19" i="17"/>
  <c r="D32" i="17"/>
  <c r="E33" i="17" s="1"/>
  <c r="D36" i="17"/>
  <c r="E37" i="17" s="1"/>
  <c r="F38" i="17" s="1"/>
  <c r="D32" i="16"/>
  <c r="E33" i="16" s="1"/>
  <c r="D12" i="17"/>
  <c r="D26" i="17"/>
  <c r="D19" i="16"/>
  <c r="E26" i="17"/>
  <c r="E34" i="17"/>
  <c r="F35" i="17" s="1"/>
  <c r="C13" i="16"/>
  <c r="D14" i="16" s="1"/>
  <c r="E15" i="16" s="1"/>
  <c r="F16" i="16" s="1"/>
  <c r="G17" i="16" s="1"/>
  <c r="H18" i="16" s="1"/>
  <c r="I19" i="16" s="1"/>
  <c r="J20" i="16" s="1"/>
  <c r="K21" i="16" s="1"/>
  <c r="L22" i="16" s="1"/>
  <c r="M23" i="16" s="1"/>
  <c r="N24" i="16" s="1"/>
  <c r="O25" i="16" s="1"/>
  <c r="P26" i="16" s="1"/>
  <c r="Q27" i="16" s="1"/>
  <c r="R28" i="16" s="1"/>
  <c r="S29" i="16" s="1"/>
  <c r="T30" i="16" s="1"/>
  <c r="U31" i="16" s="1"/>
  <c r="V32" i="16" s="1"/>
  <c r="W33" i="16" s="1"/>
  <c r="X34" i="16" s="1"/>
  <c r="Y35" i="16" s="1"/>
  <c r="Z36" i="16" s="1"/>
  <c r="AA37" i="16" s="1"/>
  <c r="AB38" i="16" s="1"/>
  <c r="AC39" i="16" s="1"/>
  <c r="AD40" i="16" s="1"/>
  <c r="AE41" i="16" s="1"/>
  <c r="AF42" i="16" s="1"/>
  <c r="C16" i="16"/>
  <c r="D17" i="16" s="1"/>
  <c r="E18" i="16" s="1"/>
  <c r="D30" i="16"/>
  <c r="D36" i="16"/>
  <c r="E36" i="16" s="1"/>
  <c r="D16" i="17"/>
  <c r="D40" i="17"/>
  <c r="AE77" i="17"/>
  <c r="E24" i="16"/>
  <c r="D37" i="16"/>
  <c r="E38" i="16" s="1"/>
  <c r="D41" i="17"/>
  <c r="E42" i="17" s="1"/>
  <c r="B14" i="15"/>
  <c r="E18" i="18"/>
  <c r="F19" i="18" s="1"/>
  <c r="D13" i="18"/>
  <c r="E14" i="18" s="1"/>
  <c r="F15" i="18" s="1"/>
  <c r="G16" i="18" s="1"/>
  <c r="H17" i="18" s="1"/>
  <c r="I18" i="18" s="1"/>
  <c r="J19" i="18" s="1"/>
  <c r="K20" i="18" s="1"/>
  <c r="L21" i="18" s="1"/>
  <c r="M22" i="18" s="1"/>
  <c r="N23" i="18" s="1"/>
  <c r="O24" i="18" s="1"/>
  <c r="P25" i="18" s="1"/>
  <c r="Q26" i="18" s="1"/>
  <c r="R27" i="18" s="1"/>
  <c r="S28" i="18" s="1"/>
  <c r="T29" i="18" s="1"/>
  <c r="U30" i="18" s="1"/>
  <c r="V31" i="18" s="1"/>
  <c r="W32" i="18" s="1"/>
  <c r="X33" i="18" s="1"/>
  <c r="Y34" i="18" s="1"/>
  <c r="Z35" i="18" s="1"/>
  <c r="AA36" i="18" s="1"/>
  <c r="AB37" i="18" s="1"/>
  <c r="AC38" i="18" s="1"/>
  <c r="AD39" i="18" s="1"/>
  <c r="AE40" i="18" s="1"/>
  <c r="AF41" i="18" s="1"/>
  <c r="AF77" i="18" s="1"/>
  <c r="D12" i="18"/>
  <c r="E26" i="18"/>
  <c r="E25" i="18"/>
  <c r="F26" i="18" s="1"/>
  <c r="E20" i="18"/>
  <c r="F25" i="18"/>
  <c r="G26" i="18" s="1"/>
  <c r="E17" i="18"/>
  <c r="E27" i="18"/>
  <c r="F28" i="18" s="1"/>
  <c r="G29" i="18" s="1"/>
  <c r="E16" i="18"/>
  <c r="F17" i="18" s="1"/>
  <c r="D20" i="18"/>
  <c r="D21" i="18"/>
  <c r="E22" i="18" s="1"/>
  <c r="F23" i="18" s="1"/>
  <c r="G24" i="18" s="1"/>
  <c r="D27" i="18"/>
  <c r="E28" i="18" s="1"/>
  <c r="F29" i="18" s="1"/>
  <c r="D34" i="18"/>
  <c r="E35" i="18" s="1"/>
  <c r="F36" i="18" s="1"/>
  <c r="G37" i="18" s="1"/>
  <c r="H38" i="18" s="1"/>
  <c r="I39" i="18" s="1"/>
  <c r="E34" i="18"/>
  <c r="F35" i="18" s="1"/>
  <c r="G36" i="18" s="1"/>
  <c r="H37" i="18" s="1"/>
  <c r="I38" i="18" s="1"/>
  <c r="J39" i="18" s="1"/>
  <c r="E33" i="18"/>
  <c r="F34" i="18" s="1"/>
  <c r="G35" i="18" s="1"/>
  <c r="H36" i="18" s="1"/>
  <c r="I37" i="18" s="1"/>
  <c r="J38" i="18" s="1"/>
  <c r="K39" i="18" s="1"/>
  <c r="D30" i="18"/>
  <c r="E31" i="18" s="1"/>
  <c r="F32" i="18" s="1"/>
  <c r="D40" i="18"/>
  <c r="E41" i="18" s="1"/>
  <c r="F42" i="18" s="1"/>
  <c r="D15" i="17"/>
  <c r="E16" i="17" s="1"/>
  <c r="D30" i="17"/>
  <c r="E31" i="17" s="1"/>
  <c r="D29" i="17"/>
  <c r="E20" i="17"/>
  <c r="F21" i="17" s="1"/>
  <c r="G22" i="17" s="1"/>
  <c r="D24" i="17"/>
  <c r="E25" i="17" s="1"/>
  <c r="F26" i="17" s="1"/>
  <c r="D23" i="17"/>
  <c r="E23" i="17" s="1"/>
  <c r="D17" i="17"/>
  <c r="E18" i="17" s="1"/>
  <c r="F19" i="17" s="1"/>
  <c r="D20" i="17"/>
  <c r="E21" i="17" s="1"/>
  <c r="F22" i="17" s="1"/>
  <c r="E41" i="17"/>
  <c r="F42" i="17" s="1"/>
  <c r="D27" i="17"/>
  <c r="E28" i="17" s="1"/>
  <c r="D39" i="17"/>
  <c r="E39" i="17" s="1"/>
  <c r="D21" i="16"/>
  <c r="E22" i="16" s="1"/>
  <c r="D20" i="16"/>
  <c r="E21" i="16" s="1"/>
  <c r="F22" i="16" s="1"/>
  <c r="C12" i="16"/>
  <c r="D16" i="16"/>
  <c r="E17" i="16" s="1"/>
  <c r="F18" i="16" s="1"/>
  <c r="D39" i="16"/>
  <c r="E42" i="16"/>
  <c r="D27" i="16"/>
  <c r="E28" i="16" s="1"/>
  <c r="F29" i="16" s="1"/>
  <c r="D25" i="16"/>
  <c r="E26" i="16" s="1"/>
  <c r="B8" i="14"/>
  <c r="F42" i="16" l="1"/>
  <c r="E40" i="16"/>
  <c r="F41" i="16" s="1"/>
  <c r="E31" i="16"/>
  <c r="E19" i="16"/>
  <c r="F19" i="16" s="1"/>
  <c r="G19" i="16" s="1"/>
  <c r="F36" i="16"/>
  <c r="E37" i="16"/>
  <c r="F38" i="16" s="1"/>
  <c r="F23" i="16"/>
  <c r="G23" i="16" s="1"/>
  <c r="E34" i="16"/>
  <c r="F34" i="16" s="1"/>
  <c r="E30" i="16"/>
  <c r="F30" i="16" s="1"/>
  <c r="E23" i="16"/>
  <c r="F24" i="16" s="1"/>
  <c r="F39" i="17"/>
  <c r="E36" i="17"/>
  <c r="E13" i="17"/>
  <c r="F14" i="17" s="1"/>
  <c r="G15" i="17" s="1"/>
  <c r="H16" i="17" s="1"/>
  <c r="I17" i="17" s="1"/>
  <c r="J18" i="17" s="1"/>
  <c r="K19" i="17" s="1"/>
  <c r="L20" i="17" s="1"/>
  <c r="M21" i="17" s="1"/>
  <c r="N22" i="17" s="1"/>
  <c r="O23" i="17" s="1"/>
  <c r="P24" i="17" s="1"/>
  <c r="Q25" i="17" s="1"/>
  <c r="R26" i="17" s="1"/>
  <c r="S27" i="17" s="1"/>
  <c r="T28" i="17" s="1"/>
  <c r="U29" i="17" s="1"/>
  <c r="V30" i="17" s="1"/>
  <c r="W31" i="17" s="1"/>
  <c r="X32" i="17" s="1"/>
  <c r="Y33" i="17" s="1"/>
  <c r="Z34" i="17" s="1"/>
  <c r="AA35" i="17" s="1"/>
  <c r="AB36" i="17" s="1"/>
  <c r="AC37" i="17" s="1"/>
  <c r="AD38" i="17" s="1"/>
  <c r="AE39" i="17" s="1"/>
  <c r="AF40" i="17" s="1"/>
  <c r="AF76" i="17" s="1"/>
  <c r="E12" i="17"/>
  <c r="E32" i="17"/>
  <c r="F33" i="17" s="1"/>
  <c r="G34" i="17" s="1"/>
  <c r="H35" i="17" s="1"/>
  <c r="F34" i="17"/>
  <c r="G35" i="17" s="1"/>
  <c r="E25" i="16"/>
  <c r="F26" i="16" s="1"/>
  <c r="G30" i="16"/>
  <c r="E27" i="17"/>
  <c r="F28" i="17" s="1"/>
  <c r="E30" i="17"/>
  <c r="F31" i="17" s="1"/>
  <c r="E32" i="16"/>
  <c r="F33" i="16" s="1"/>
  <c r="E40" i="17"/>
  <c r="F41" i="17" s="1"/>
  <c r="G42" i="17" s="1"/>
  <c r="B9" i="14"/>
  <c r="E40" i="18"/>
  <c r="G25" i="18"/>
  <c r="H26" i="18" s="1"/>
  <c r="F27" i="18"/>
  <c r="G28" i="18" s="1"/>
  <c r="H29" i="18" s="1"/>
  <c r="F18" i="18"/>
  <c r="G19" i="18" s="1"/>
  <c r="F33" i="18"/>
  <c r="G34" i="18" s="1"/>
  <c r="H35" i="18" s="1"/>
  <c r="I36" i="18" s="1"/>
  <c r="J37" i="18" s="1"/>
  <c r="K38" i="18" s="1"/>
  <c r="L39" i="18" s="1"/>
  <c r="E21" i="18"/>
  <c r="F22" i="18" s="1"/>
  <c r="G23" i="18" s="1"/>
  <c r="H24" i="18" s="1"/>
  <c r="F20" i="18"/>
  <c r="E12" i="18"/>
  <c r="E13" i="18"/>
  <c r="F14" i="18" s="1"/>
  <c r="G15" i="18" s="1"/>
  <c r="H16" i="18" s="1"/>
  <c r="I17" i="18" s="1"/>
  <c r="J18" i="18" s="1"/>
  <c r="K19" i="18" s="1"/>
  <c r="L20" i="18" s="1"/>
  <c r="M21" i="18" s="1"/>
  <c r="N22" i="18" s="1"/>
  <c r="O23" i="18" s="1"/>
  <c r="P24" i="18" s="1"/>
  <c r="Q25" i="18" s="1"/>
  <c r="R26" i="18" s="1"/>
  <c r="S27" i="18" s="1"/>
  <c r="T28" i="18" s="1"/>
  <c r="U29" i="18" s="1"/>
  <c r="V30" i="18" s="1"/>
  <c r="W31" i="18" s="1"/>
  <c r="X32" i="18" s="1"/>
  <c r="Y33" i="18" s="1"/>
  <c r="Z34" i="18" s="1"/>
  <c r="AA35" i="18" s="1"/>
  <c r="AB36" i="18" s="1"/>
  <c r="AC37" i="18" s="1"/>
  <c r="AD38" i="18" s="1"/>
  <c r="AE39" i="18" s="1"/>
  <c r="AF40" i="18" s="1"/>
  <c r="AF76" i="18" s="1"/>
  <c r="G18" i="18"/>
  <c r="H19" i="18" s="1"/>
  <c r="E30" i="18"/>
  <c r="AE77" i="18"/>
  <c r="E24" i="17"/>
  <c r="F25" i="17" s="1"/>
  <c r="G26" i="17" s="1"/>
  <c r="E17" i="17"/>
  <c r="F18" i="17" s="1"/>
  <c r="G19" i="17" s="1"/>
  <c r="F24" i="17"/>
  <c r="G25" i="17" s="1"/>
  <c r="H26" i="17" s="1"/>
  <c r="F23" i="17"/>
  <c r="G24" i="17" s="1"/>
  <c r="H25" i="17" s="1"/>
  <c r="I26" i="17" s="1"/>
  <c r="F27" i="17"/>
  <c r="G28" i="17" s="1"/>
  <c r="E29" i="17"/>
  <c r="F20" i="17"/>
  <c r="G21" i="17" s="1"/>
  <c r="H22" i="17" s="1"/>
  <c r="F17" i="17"/>
  <c r="G18" i="17" s="1"/>
  <c r="H19" i="17" s="1"/>
  <c r="G39" i="17"/>
  <c r="E39" i="16"/>
  <c r="E16" i="16"/>
  <c r="F17" i="16" s="1"/>
  <c r="G18" i="16" s="1"/>
  <c r="D12" i="16"/>
  <c r="D13" i="16"/>
  <c r="E14" i="16" s="1"/>
  <c r="F15" i="16" s="1"/>
  <c r="G16" i="16" s="1"/>
  <c r="H17" i="16" s="1"/>
  <c r="I18" i="16" s="1"/>
  <c r="J19" i="16" s="1"/>
  <c r="K20" i="16" s="1"/>
  <c r="L21" i="16" s="1"/>
  <c r="M22" i="16" s="1"/>
  <c r="N23" i="16" s="1"/>
  <c r="O24" i="16" s="1"/>
  <c r="P25" i="16" s="1"/>
  <c r="Q26" i="16" s="1"/>
  <c r="R27" i="16" s="1"/>
  <c r="S28" i="16" s="1"/>
  <c r="T29" i="16" s="1"/>
  <c r="U30" i="16" s="1"/>
  <c r="V31" i="16" s="1"/>
  <c r="W32" i="16" s="1"/>
  <c r="X33" i="16" s="1"/>
  <c r="Y34" i="16" s="1"/>
  <c r="Z35" i="16" s="1"/>
  <c r="AA36" i="16" s="1"/>
  <c r="AB37" i="16" s="1"/>
  <c r="AC38" i="16" s="1"/>
  <c r="AD39" i="16" s="1"/>
  <c r="AE40" i="16" s="1"/>
  <c r="AF41" i="16" s="1"/>
  <c r="G42" i="16"/>
  <c r="F37" i="16"/>
  <c r="E20" i="16"/>
  <c r="F21" i="16" s="1"/>
  <c r="G22" i="16" s="1"/>
  <c r="F31" i="16"/>
  <c r="E27" i="16"/>
  <c r="F28" i="16" s="1"/>
  <c r="G29" i="16" s="1"/>
  <c r="F35" i="16" l="1"/>
  <c r="G38" i="16"/>
  <c r="F25" i="16"/>
  <c r="G26" i="16" s="1"/>
  <c r="H30" i="16"/>
  <c r="G24" i="16"/>
  <c r="H24" i="16" s="1"/>
  <c r="H23" i="16"/>
  <c r="G34" i="16"/>
  <c r="I24" i="16"/>
  <c r="G27" i="17"/>
  <c r="H28" i="17" s="1"/>
  <c r="F32" i="16"/>
  <c r="G33" i="16" s="1"/>
  <c r="AE76" i="17"/>
  <c r="F37" i="17"/>
  <c r="G38" i="17" s="1"/>
  <c r="F36" i="17"/>
  <c r="G40" i="17"/>
  <c r="H41" i="17" s="1"/>
  <c r="I42" i="17" s="1"/>
  <c r="F13" i="17"/>
  <c r="G14" i="17" s="1"/>
  <c r="H15" i="17" s="1"/>
  <c r="I16" i="17" s="1"/>
  <c r="J17" i="17" s="1"/>
  <c r="K18" i="17" s="1"/>
  <c r="L19" i="17" s="1"/>
  <c r="M20" i="17" s="1"/>
  <c r="N21" i="17" s="1"/>
  <c r="O22" i="17" s="1"/>
  <c r="P23" i="17" s="1"/>
  <c r="Q24" i="17" s="1"/>
  <c r="R25" i="17" s="1"/>
  <c r="S26" i="17" s="1"/>
  <c r="T27" i="17" s="1"/>
  <c r="U28" i="17" s="1"/>
  <c r="V29" i="17" s="1"/>
  <c r="W30" i="17" s="1"/>
  <c r="X31" i="17" s="1"/>
  <c r="Y32" i="17" s="1"/>
  <c r="Z33" i="17" s="1"/>
  <c r="AA34" i="17" s="1"/>
  <c r="AB35" i="17" s="1"/>
  <c r="AC36" i="17" s="1"/>
  <c r="AD37" i="17" s="1"/>
  <c r="AE38" i="17" s="1"/>
  <c r="AF39" i="17" s="1"/>
  <c r="AF75" i="17" s="1"/>
  <c r="AE75" i="17" s="1"/>
  <c r="F12" i="17"/>
  <c r="F30" i="17"/>
  <c r="G31" i="17" s="1"/>
  <c r="F32" i="17"/>
  <c r="G33" i="17" s="1"/>
  <c r="H34" i="17" s="1"/>
  <c r="I35" i="17" s="1"/>
  <c r="F40" i="17"/>
  <c r="G41" i="17" s="1"/>
  <c r="H42" i="17" s="1"/>
  <c r="F13" i="18"/>
  <c r="G14" i="18" s="1"/>
  <c r="H15" i="18" s="1"/>
  <c r="I16" i="18" s="1"/>
  <c r="J17" i="18" s="1"/>
  <c r="K18" i="18" s="1"/>
  <c r="L19" i="18" s="1"/>
  <c r="M20" i="18" s="1"/>
  <c r="N21" i="18" s="1"/>
  <c r="O22" i="18" s="1"/>
  <c r="P23" i="18" s="1"/>
  <c r="Q24" i="18" s="1"/>
  <c r="R25" i="18" s="1"/>
  <c r="S26" i="18" s="1"/>
  <c r="T27" i="18" s="1"/>
  <c r="U28" i="18" s="1"/>
  <c r="V29" i="18" s="1"/>
  <c r="W30" i="18" s="1"/>
  <c r="X31" i="18" s="1"/>
  <c r="Y32" i="18" s="1"/>
  <c r="Z33" i="18" s="1"/>
  <c r="AA34" i="18" s="1"/>
  <c r="AB35" i="18" s="1"/>
  <c r="AC36" i="18" s="1"/>
  <c r="AD37" i="18" s="1"/>
  <c r="AE38" i="18" s="1"/>
  <c r="AF39" i="18" s="1"/>
  <c r="AF75" i="18" s="1"/>
  <c r="F12" i="18"/>
  <c r="G21" i="18"/>
  <c r="H22" i="18" s="1"/>
  <c r="I23" i="18" s="1"/>
  <c r="J24" i="18" s="1"/>
  <c r="G27" i="18"/>
  <c r="I25" i="18"/>
  <c r="J26" i="18" s="1"/>
  <c r="F21" i="18"/>
  <c r="G22" i="18" s="1"/>
  <c r="H23" i="18" s="1"/>
  <c r="I24" i="18" s="1"/>
  <c r="F41" i="18"/>
  <c r="G42" i="18" s="1"/>
  <c r="F40" i="18"/>
  <c r="AE76" i="18"/>
  <c r="F31" i="18"/>
  <c r="G32" i="18" s="1"/>
  <c r="H33" i="18" s="1"/>
  <c r="I34" i="18" s="1"/>
  <c r="J35" i="18" s="1"/>
  <c r="K36" i="18" s="1"/>
  <c r="L37" i="18" s="1"/>
  <c r="M38" i="18" s="1"/>
  <c r="N39" i="18" s="1"/>
  <c r="F30" i="18"/>
  <c r="H20" i="18"/>
  <c r="G20" i="18"/>
  <c r="H25" i="18"/>
  <c r="I26" i="18" s="1"/>
  <c r="G33" i="18"/>
  <c r="H34" i="18" s="1"/>
  <c r="I35" i="18" s="1"/>
  <c r="J36" i="18" s="1"/>
  <c r="K37" i="18" s="1"/>
  <c r="L38" i="18" s="1"/>
  <c r="M39" i="18" s="1"/>
  <c r="G20" i="17"/>
  <c r="H21" i="17" s="1"/>
  <c r="I22" i="17" s="1"/>
  <c r="H20" i="17"/>
  <c r="I21" i="17" s="1"/>
  <c r="J22" i="17" s="1"/>
  <c r="H27" i="17"/>
  <c r="I28" i="17" s="1"/>
  <c r="H39" i="17"/>
  <c r="F29" i="17"/>
  <c r="G23" i="17"/>
  <c r="G25" i="16"/>
  <c r="E12" i="16"/>
  <c r="E13" i="16"/>
  <c r="F14" i="16" s="1"/>
  <c r="G15" i="16" s="1"/>
  <c r="H16" i="16" s="1"/>
  <c r="I17" i="16" s="1"/>
  <c r="J18" i="16" s="1"/>
  <c r="K19" i="16" s="1"/>
  <c r="L20" i="16" s="1"/>
  <c r="M21" i="16" s="1"/>
  <c r="N22" i="16" s="1"/>
  <c r="O23" i="16" s="1"/>
  <c r="P24" i="16" s="1"/>
  <c r="Q25" i="16" s="1"/>
  <c r="R26" i="16" s="1"/>
  <c r="S27" i="16" s="1"/>
  <c r="T28" i="16" s="1"/>
  <c r="U29" i="16" s="1"/>
  <c r="V30" i="16" s="1"/>
  <c r="W31" i="16" s="1"/>
  <c r="X32" i="16" s="1"/>
  <c r="Y33" i="16" s="1"/>
  <c r="Z34" i="16" s="1"/>
  <c r="AA35" i="16" s="1"/>
  <c r="AB36" i="16" s="1"/>
  <c r="AC37" i="16" s="1"/>
  <c r="AD38" i="16" s="1"/>
  <c r="AE39" i="16" s="1"/>
  <c r="AF40" i="16" s="1"/>
  <c r="H19" i="16"/>
  <c r="G31" i="16"/>
  <c r="G37" i="16"/>
  <c r="H38" i="16" s="1"/>
  <c r="F40" i="16"/>
  <c r="G41" i="16" s="1"/>
  <c r="H42" i="16" s="1"/>
  <c r="F39" i="16"/>
  <c r="G20" i="16"/>
  <c r="H21" i="16" s="1"/>
  <c r="I22" i="16" s="1"/>
  <c r="F20" i="16"/>
  <c r="G21" i="16" s="1"/>
  <c r="H22" i="16" s="1"/>
  <c r="G36" i="16"/>
  <c r="G35" i="16"/>
  <c r="F27" i="16"/>
  <c r="I23" i="16" l="1"/>
  <c r="J24" i="16" s="1"/>
  <c r="H34" i="16"/>
  <c r="G32" i="16"/>
  <c r="H33" i="16" s="1"/>
  <c r="H37" i="16"/>
  <c r="I38" i="16" s="1"/>
  <c r="G37" i="17"/>
  <c r="H38" i="17" s="1"/>
  <c r="G36" i="17"/>
  <c r="AD75" i="17"/>
  <c r="AD76" i="17"/>
  <c r="AC75" i="17" s="1"/>
  <c r="H40" i="17"/>
  <c r="I41" i="17" s="1"/>
  <c r="J42" i="17" s="1"/>
  <c r="I27" i="17"/>
  <c r="J28" i="17" s="1"/>
  <c r="G12" i="17"/>
  <c r="G13" i="17"/>
  <c r="H14" i="17" s="1"/>
  <c r="I15" i="17" s="1"/>
  <c r="J16" i="17" s="1"/>
  <c r="K17" i="17" s="1"/>
  <c r="L18" i="17" s="1"/>
  <c r="M19" i="17" s="1"/>
  <c r="N20" i="17" s="1"/>
  <c r="O21" i="17" s="1"/>
  <c r="P22" i="17" s="1"/>
  <c r="Q23" i="17" s="1"/>
  <c r="R24" i="17" s="1"/>
  <c r="S25" i="17" s="1"/>
  <c r="T26" i="17" s="1"/>
  <c r="U27" i="17" s="1"/>
  <c r="V28" i="17" s="1"/>
  <c r="W29" i="17" s="1"/>
  <c r="X30" i="17" s="1"/>
  <c r="Y31" i="17" s="1"/>
  <c r="Z32" i="17" s="1"/>
  <c r="AA33" i="17" s="1"/>
  <c r="AB34" i="17" s="1"/>
  <c r="AC35" i="17" s="1"/>
  <c r="AD36" i="17" s="1"/>
  <c r="AE37" i="17" s="1"/>
  <c r="AF38" i="17" s="1"/>
  <c r="AF74" i="17" s="1"/>
  <c r="AE74" i="17" s="1"/>
  <c r="AD74" i="17" s="1"/>
  <c r="G32" i="17"/>
  <c r="G31" i="18"/>
  <c r="H32" i="18" s="1"/>
  <c r="I33" i="18" s="1"/>
  <c r="J34" i="18" s="1"/>
  <c r="K35" i="18" s="1"/>
  <c r="L36" i="18" s="1"/>
  <c r="M37" i="18" s="1"/>
  <c r="N38" i="18" s="1"/>
  <c r="O39" i="18" s="1"/>
  <c r="G30" i="18"/>
  <c r="H28" i="18"/>
  <c r="I29" i="18" s="1"/>
  <c r="H27" i="18"/>
  <c r="G12" i="18"/>
  <c r="G13" i="18"/>
  <c r="H14" i="18" s="1"/>
  <c r="I15" i="18" s="1"/>
  <c r="J16" i="18" s="1"/>
  <c r="K17" i="18" s="1"/>
  <c r="L18" i="18" s="1"/>
  <c r="M19" i="18" s="1"/>
  <c r="N20" i="18" s="1"/>
  <c r="O21" i="18" s="1"/>
  <c r="P22" i="18" s="1"/>
  <c r="Q23" i="18" s="1"/>
  <c r="R24" i="18" s="1"/>
  <c r="S25" i="18" s="1"/>
  <c r="T26" i="18" s="1"/>
  <c r="U27" i="18" s="1"/>
  <c r="V28" i="18" s="1"/>
  <c r="W29" i="18" s="1"/>
  <c r="X30" i="18" s="1"/>
  <c r="Y31" i="18" s="1"/>
  <c r="Z32" i="18" s="1"/>
  <c r="AA33" i="18" s="1"/>
  <c r="AB34" i="18" s="1"/>
  <c r="AC35" i="18" s="1"/>
  <c r="AD36" i="18" s="1"/>
  <c r="AE37" i="18" s="1"/>
  <c r="AF38" i="18" s="1"/>
  <c r="AF74" i="18" s="1"/>
  <c r="AD76" i="18"/>
  <c r="AE74" i="18"/>
  <c r="H21" i="18"/>
  <c r="I22" i="18" s="1"/>
  <c r="J23" i="18" s="1"/>
  <c r="K24" i="18" s="1"/>
  <c r="G41" i="18"/>
  <c r="H42" i="18" s="1"/>
  <c r="G40" i="18"/>
  <c r="I20" i="18"/>
  <c r="J25" i="18"/>
  <c r="K26" i="18" s="1"/>
  <c r="AE75" i="18"/>
  <c r="H24" i="17"/>
  <c r="I25" i="17" s="1"/>
  <c r="J26" i="17" s="1"/>
  <c r="H23" i="17"/>
  <c r="G30" i="17"/>
  <c r="H31" i="17" s="1"/>
  <c r="G29" i="17"/>
  <c r="I39" i="17"/>
  <c r="I20" i="17"/>
  <c r="J21" i="17" s="1"/>
  <c r="K22" i="17" s="1"/>
  <c r="J27" i="17"/>
  <c r="K28" i="17" s="1"/>
  <c r="H32" i="16"/>
  <c r="I33" i="16" s="1"/>
  <c r="H31" i="16"/>
  <c r="F13" i="16"/>
  <c r="G14" i="16" s="1"/>
  <c r="H15" i="16" s="1"/>
  <c r="I16" i="16" s="1"/>
  <c r="J17" i="16" s="1"/>
  <c r="K18" i="16" s="1"/>
  <c r="L19" i="16" s="1"/>
  <c r="M20" i="16" s="1"/>
  <c r="N21" i="16" s="1"/>
  <c r="O22" i="16" s="1"/>
  <c r="P23" i="16" s="1"/>
  <c r="Q24" i="16" s="1"/>
  <c r="R25" i="16" s="1"/>
  <c r="S26" i="16" s="1"/>
  <c r="T27" i="16" s="1"/>
  <c r="U28" i="16" s="1"/>
  <c r="V29" i="16" s="1"/>
  <c r="W30" i="16" s="1"/>
  <c r="X31" i="16" s="1"/>
  <c r="Y32" i="16" s="1"/>
  <c r="Z33" i="16" s="1"/>
  <c r="AA34" i="16" s="1"/>
  <c r="AB35" i="16" s="1"/>
  <c r="AC36" i="16" s="1"/>
  <c r="AD37" i="16" s="1"/>
  <c r="AE38" i="16" s="1"/>
  <c r="AF39" i="16" s="1"/>
  <c r="F12" i="16"/>
  <c r="G28" i="16"/>
  <c r="H29" i="16" s="1"/>
  <c r="I30" i="16" s="1"/>
  <c r="G27" i="16"/>
  <c r="H28" i="16" s="1"/>
  <c r="I29" i="16" s="1"/>
  <c r="J30" i="16" s="1"/>
  <c r="G40" i="16"/>
  <c r="H41" i="16" s="1"/>
  <c r="I42" i="16" s="1"/>
  <c r="G39" i="16"/>
  <c r="H26" i="16"/>
  <c r="H25" i="16"/>
  <c r="H36" i="16"/>
  <c r="I37" i="16" s="1"/>
  <c r="J38" i="16" s="1"/>
  <c r="H35" i="16"/>
  <c r="H20" i="16"/>
  <c r="I21" i="16" s="1"/>
  <c r="J22" i="16" s="1"/>
  <c r="I34" i="16" l="1"/>
  <c r="J34" i="16" s="1"/>
  <c r="I20" i="16"/>
  <c r="J21" i="16" s="1"/>
  <c r="K22" i="16" s="1"/>
  <c r="J23" i="16"/>
  <c r="K24" i="16" s="1"/>
  <c r="I40" i="17"/>
  <c r="J41" i="17" s="1"/>
  <c r="K42" i="17" s="1"/>
  <c r="H12" i="17"/>
  <c r="H13" i="17"/>
  <c r="I14" i="17" s="1"/>
  <c r="J15" i="17" s="1"/>
  <c r="K16" i="17" s="1"/>
  <c r="L17" i="17" s="1"/>
  <c r="M18" i="17" s="1"/>
  <c r="N19" i="17" s="1"/>
  <c r="O20" i="17" s="1"/>
  <c r="P21" i="17" s="1"/>
  <c r="Q22" i="17" s="1"/>
  <c r="R23" i="17" s="1"/>
  <c r="S24" i="17" s="1"/>
  <c r="T25" i="17" s="1"/>
  <c r="U26" i="17" s="1"/>
  <c r="V27" i="17" s="1"/>
  <c r="W28" i="17" s="1"/>
  <c r="X29" i="17" s="1"/>
  <c r="Y30" i="17" s="1"/>
  <c r="Z31" i="17" s="1"/>
  <c r="AA32" i="17" s="1"/>
  <c r="AB33" i="17" s="1"/>
  <c r="AC34" i="17" s="1"/>
  <c r="AD35" i="17" s="1"/>
  <c r="AE36" i="17" s="1"/>
  <c r="AF37" i="17" s="1"/>
  <c r="AF73" i="17" s="1"/>
  <c r="H37" i="17"/>
  <c r="I38" i="17" s="1"/>
  <c r="J39" i="17" s="1"/>
  <c r="K40" i="17" s="1"/>
  <c r="L41" i="17" s="1"/>
  <c r="M42" i="17" s="1"/>
  <c r="H36" i="17"/>
  <c r="H33" i="17"/>
  <c r="I34" i="17" s="1"/>
  <c r="J35" i="17" s="1"/>
  <c r="H32" i="17"/>
  <c r="I32" i="17" s="1"/>
  <c r="AD74" i="18"/>
  <c r="H12" i="18"/>
  <c r="H13" i="18"/>
  <c r="I14" i="18" s="1"/>
  <c r="J15" i="18" s="1"/>
  <c r="K16" i="18" s="1"/>
  <c r="L17" i="18" s="1"/>
  <c r="M18" i="18" s="1"/>
  <c r="N19" i="18" s="1"/>
  <c r="O20" i="18" s="1"/>
  <c r="P21" i="18" s="1"/>
  <c r="Q22" i="18" s="1"/>
  <c r="R23" i="18" s="1"/>
  <c r="S24" i="18" s="1"/>
  <c r="T25" i="18" s="1"/>
  <c r="U26" i="18" s="1"/>
  <c r="V27" i="18" s="1"/>
  <c r="W28" i="18" s="1"/>
  <c r="X29" i="18" s="1"/>
  <c r="Y30" i="18" s="1"/>
  <c r="Z31" i="18" s="1"/>
  <c r="AA32" i="18" s="1"/>
  <c r="AB33" i="18" s="1"/>
  <c r="AC34" i="18" s="1"/>
  <c r="AD35" i="18" s="1"/>
  <c r="AE36" i="18" s="1"/>
  <c r="AF37" i="18" s="1"/>
  <c r="AF73" i="18" s="1"/>
  <c r="I21" i="18"/>
  <c r="J22" i="18" s="1"/>
  <c r="K23" i="18" s="1"/>
  <c r="L24" i="18" s="1"/>
  <c r="I28" i="18"/>
  <c r="J29" i="18" s="1"/>
  <c r="I27" i="18"/>
  <c r="H31" i="18"/>
  <c r="I32" i="18" s="1"/>
  <c r="J33" i="18" s="1"/>
  <c r="K34" i="18" s="1"/>
  <c r="L35" i="18" s="1"/>
  <c r="M36" i="18" s="1"/>
  <c r="N37" i="18" s="1"/>
  <c r="O38" i="18" s="1"/>
  <c r="P39" i="18" s="1"/>
  <c r="H30" i="18"/>
  <c r="H41" i="18"/>
  <c r="I42" i="18" s="1"/>
  <c r="H40" i="18"/>
  <c r="AD75" i="18"/>
  <c r="AC75" i="18"/>
  <c r="K25" i="18"/>
  <c r="L26" i="18" s="1"/>
  <c r="H30" i="17"/>
  <c r="I31" i="17" s="1"/>
  <c r="H29" i="17"/>
  <c r="I24" i="17"/>
  <c r="J25" i="17" s="1"/>
  <c r="K26" i="17" s="1"/>
  <c r="I23" i="17"/>
  <c r="K27" i="17"/>
  <c r="L28" i="17" s="1"/>
  <c r="J40" i="17"/>
  <c r="K41" i="17" s="1"/>
  <c r="L42" i="17" s="1"/>
  <c r="AC74" i="17"/>
  <c r="G12" i="16"/>
  <c r="G13" i="16"/>
  <c r="H14" i="16" s="1"/>
  <c r="I15" i="16" s="1"/>
  <c r="J16" i="16" s="1"/>
  <c r="K17" i="16" s="1"/>
  <c r="L18" i="16" s="1"/>
  <c r="M19" i="16" s="1"/>
  <c r="N20" i="16" s="1"/>
  <c r="O21" i="16" s="1"/>
  <c r="P22" i="16" s="1"/>
  <c r="Q23" i="16" s="1"/>
  <c r="R24" i="16" s="1"/>
  <c r="S25" i="16" s="1"/>
  <c r="T26" i="16" s="1"/>
  <c r="U27" i="16" s="1"/>
  <c r="V28" i="16" s="1"/>
  <c r="W29" i="16" s="1"/>
  <c r="X30" i="16" s="1"/>
  <c r="Y31" i="16" s="1"/>
  <c r="Z32" i="16" s="1"/>
  <c r="AA33" i="16" s="1"/>
  <c r="AB34" i="16" s="1"/>
  <c r="AC35" i="16" s="1"/>
  <c r="AD36" i="16" s="1"/>
  <c r="AE37" i="16" s="1"/>
  <c r="AF38" i="16" s="1"/>
  <c r="H27" i="16"/>
  <c r="I28" i="16" s="1"/>
  <c r="J29" i="16" s="1"/>
  <c r="K30" i="16" s="1"/>
  <c r="I26" i="16"/>
  <c r="I25" i="16"/>
  <c r="H40" i="16"/>
  <c r="I41" i="16" s="1"/>
  <c r="J42" i="16" s="1"/>
  <c r="H39" i="16"/>
  <c r="I32" i="16"/>
  <c r="J33" i="16" s="1"/>
  <c r="I31" i="16"/>
  <c r="I36" i="16"/>
  <c r="J37" i="16" s="1"/>
  <c r="K38" i="16" s="1"/>
  <c r="I35" i="16"/>
  <c r="K34" i="16" l="1"/>
  <c r="K23" i="16"/>
  <c r="L24" i="16" s="1"/>
  <c r="J32" i="16"/>
  <c r="K33" i="16" s="1"/>
  <c r="L34" i="16" s="1"/>
  <c r="I36" i="17"/>
  <c r="I37" i="17"/>
  <c r="J38" i="17" s="1"/>
  <c r="K39" i="17" s="1"/>
  <c r="I12" i="17"/>
  <c r="I13" i="17"/>
  <c r="J14" i="17" s="1"/>
  <c r="K15" i="17" s="1"/>
  <c r="L16" i="17" s="1"/>
  <c r="M17" i="17" s="1"/>
  <c r="N18" i="17" s="1"/>
  <c r="O19" i="17" s="1"/>
  <c r="P20" i="17" s="1"/>
  <c r="Q21" i="17" s="1"/>
  <c r="R22" i="17" s="1"/>
  <c r="S23" i="17" s="1"/>
  <c r="T24" i="17" s="1"/>
  <c r="U25" i="17" s="1"/>
  <c r="V26" i="17" s="1"/>
  <c r="W27" i="17" s="1"/>
  <c r="X28" i="17" s="1"/>
  <c r="Y29" i="17" s="1"/>
  <c r="Z30" i="17" s="1"/>
  <c r="AA31" i="17" s="1"/>
  <c r="AB32" i="17" s="1"/>
  <c r="AC33" i="17" s="1"/>
  <c r="AD34" i="17" s="1"/>
  <c r="AE35" i="17" s="1"/>
  <c r="AF36" i="17" s="1"/>
  <c r="AF72" i="17" s="1"/>
  <c r="AE72" i="17" s="1"/>
  <c r="AE73" i="17"/>
  <c r="J32" i="17"/>
  <c r="J31" i="16"/>
  <c r="L27" i="17"/>
  <c r="M28" i="17" s="1"/>
  <c r="I33" i="17"/>
  <c r="J34" i="17" s="1"/>
  <c r="K35" i="17" s="1"/>
  <c r="J21" i="18"/>
  <c r="K22" i="18" s="1"/>
  <c r="L23" i="18" s="1"/>
  <c r="M24" i="18" s="1"/>
  <c r="I13" i="18"/>
  <c r="J14" i="18" s="1"/>
  <c r="K15" i="18" s="1"/>
  <c r="L16" i="18" s="1"/>
  <c r="M17" i="18" s="1"/>
  <c r="N18" i="18" s="1"/>
  <c r="O19" i="18" s="1"/>
  <c r="P20" i="18" s="1"/>
  <c r="Q21" i="18" s="1"/>
  <c r="R22" i="18" s="1"/>
  <c r="S23" i="18" s="1"/>
  <c r="T24" i="18" s="1"/>
  <c r="U25" i="18" s="1"/>
  <c r="V26" i="18" s="1"/>
  <c r="W27" i="18" s="1"/>
  <c r="X28" i="18" s="1"/>
  <c r="Y29" i="18" s="1"/>
  <c r="Z30" i="18" s="1"/>
  <c r="AA31" i="18" s="1"/>
  <c r="AB32" i="18" s="1"/>
  <c r="AC33" i="18" s="1"/>
  <c r="AD34" i="18" s="1"/>
  <c r="AE35" i="18" s="1"/>
  <c r="AF36" i="18" s="1"/>
  <c r="AF72" i="18" s="1"/>
  <c r="I12" i="18"/>
  <c r="AC74" i="18"/>
  <c r="J28" i="18"/>
  <c r="K29" i="18" s="1"/>
  <c r="J27" i="18"/>
  <c r="AE73" i="18"/>
  <c r="I31" i="18"/>
  <c r="J32" i="18" s="1"/>
  <c r="K33" i="18" s="1"/>
  <c r="L34" i="18" s="1"/>
  <c r="M35" i="18" s="1"/>
  <c r="N36" i="18" s="1"/>
  <c r="O37" i="18" s="1"/>
  <c r="P38" i="18" s="1"/>
  <c r="Q39" i="18" s="1"/>
  <c r="I30" i="18"/>
  <c r="I41" i="18"/>
  <c r="J42" i="18" s="1"/>
  <c r="I40" i="18"/>
  <c r="L25" i="18"/>
  <c r="M26" i="18" s="1"/>
  <c r="AB74" i="17"/>
  <c r="I30" i="17"/>
  <c r="J31" i="17" s="1"/>
  <c r="K32" i="17" s="1"/>
  <c r="I29" i="17"/>
  <c r="J24" i="17"/>
  <c r="K25" i="17" s="1"/>
  <c r="L26" i="17" s="1"/>
  <c r="M27" i="17" s="1"/>
  <c r="N28" i="17" s="1"/>
  <c r="J23" i="17"/>
  <c r="L40" i="17"/>
  <c r="M41" i="17" s="1"/>
  <c r="N42" i="17" s="1"/>
  <c r="I40" i="16"/>
  <c r="J41" i="16" s="1"/>
  <c r="K42" i="16" s="1"/>
  <c r="I39" i="16"/>
  <c r="J26" i="16"/>
  <c r="J25" i="16"/>
  <c r="H12" i="16"/>
  <c r="H13" i="16"/>
  <c r="I14" i="16" s="1"/>
  <c r="J15" i="16" s="1"/>
  <c r="K16" i="16" s="1"/>
  <c r="L17" i="16" s="1"/>
  <c r="M18" i="16" s="1"/>
  <c r="N19" i="16" s="1"/>
  <c r="O20" i="16" s="1"/>
  <c r="P21" i="16" s="1"/>
  <c r="Q22" i="16" s="1"/>
  <c r="R23" i="16" s="1"/>
  <c r="S24" i="16" s="1"/>
  <c r="T25" i="16" s="1"/>
  <c r="U26" i="16" s="1"/>
  <c r="V27" i="16" s="1"/>
  <c r="W28" i="16" s="1"/>
  <c r="X29" i="16" s="1"/>
  <c r="Y30" i="16" s="1"/>
  <c r="Z31" i="16" s="1"/>
  <c r="AA32" i="16" s="1"/>
  <c r="AB33" i="16" s="1"/>
  <c r="AC34" i="16" s="1"/>
  <c r="AD35" i="16" s="1"/>
  <c r="AE36" i="16" s="1"/>
  <c r="AF37" i="16" s="1"/>
  <c r="J36" i="16"/>
  <c r="K37" i="16" s="1"/>
  <c r="L38" i="16" s="1"/>
  <c r="J35" i="16"/>
  <c r="I27" i="16"/>
  <c r="J28" i="16" s="1"/>
  <c r="K29" i="16" s="1"/>
  <c r="L30" i="16" s="1"/>
  <c r="L23" i="16" l="1"/>
  <c r="M24" i="16" s="1"/>
  <c r="K32" i="16"/>
  <c r="L33" i="16" s="1"/>
  <c r="M34" i="16" s="1"/>
  <c r="K31" i="16"/>
  <c r="L32" i="16" s="1"/>
  <c r="M33" i="16" s="1"/>
  <c r="N34" i="16" s="1"/>
  <c r="AD73" i="17"/>
  <c r="AD72" i="17"/>
  <c r="J13" i="17"/>
  <c r="K14" i="17" s="1"/>
  <c r="L15" i="17" s="1"/>
  <c r="M16" i="17" s="1"/>
  <c r="N17" i="17" s="1"/>
  <c r="O18" i="17" s="1"/>
  <c r="P19" i="17" s="1"/>
  <c r="Q20" i="17" s="1"/>
  <c r="R21" i="17" s="1"/>
  <c r="S22" i="17" s="1"/>
  <c r="T23" i="17" s="1"/>
  <c r="U24" i="17" s="1"/>
  <c r="V25" i="17" s="1"/>
  <c r="W26" i="17" s="1"/>
  <c r="X27" i="17" s="1"/>
  <c r="Y28" i="17" s="1"/>
  <c r="Z29" i="17" s="1"/>
  <c r="AA30" i="17" s="1"/>
  <c r="AB31" i="17" s="1"/>
  <c r="AC32" i="17" s="1"/>
  <c r="AD33" i="17" s="1"/>
  <c r="AE34" i="17" s="1"/>
  <c r="AF35" i="17" s="1"/>
  <c r="AF71" i="17" s="1"/>
  <c r="AE71" i="17" s="1"/>
  <c r="AD71" i="17" s="1"/>
  <c r="J12" i="17"/>
  <c r="J37" i="17"/>
  <c r="K38" i="17" s="1"/>
  <c r="L39" i="17" s="1"/>
  <c r="M40" i="17" s="1"/>
  <c r="N41" i="17" s="1"/>
  <c r="O42" i="17" s="1"/>
  <c r="J36" i="17"/>
  <c r="J33" i="17"/>
  <c r="K34" i="17" s="1"/>
  <c r="L35" i="17" s="1"/>
  <c r="AD73" i="18"/>
  <c r="J12" i="18"/>
  <c r="J13" i="18"/>
  <c r="K14" i="18" s="1"/>
  <c r="L15" i="18" s="1"/>
  <c r="M16" i="18" s="1"/>
  <c r="N17" i="18" s="1"/>
  <c r="O18" i="18" s="1"/>
  <c r="P19" i="18" s="1"/>
  <c r="Q20" i="18" s="1"/>
  <c r="R21" i="18" s="1"/>
  <c r="S22" i="18" s="1"/>
  <c r="T23" i="18" s="1"/>
  <c r="U24" i="18" s="1"/>
  <c r="V25" i="18" s="1"/>
  <c r="W26" i="18" s="1"/>
  <c r="X27" i="18" s="1"/>
  <c r="Y28" i="18" s="1"/>
  <c r="Z29" i="18" s="1"/>
  <c r="AA30" i="18" s="1"/>
  <c r="AB31" i="18" s="1"/>
  <c r="AC32" i="18" s="1"/>
  <c r="AD33" i="18" s="1"/>
  <c r="AE34" i="18" s="1"/>
  <c r="AF35" i="18" s="1"/>
  <c r="AF71" i="18" s="1"/>
  <c r="AE71" i="18" s="1"/>
  <c r="J31" i="18"/>
  <c r="K32" i="18" s="1"/>
  <c r="L33" i="18" s="1"/>
  <c r="M34" i="18" s="1"/>
  <c r="N35" i="18" s="1"/>
  <c r="O36" i="18" s="1"/>
  <c r="P37" i="18" s="1"/>
  <c r="Q38" i="18" s="1"/>
  <c r="R39" i="18" s="1"/>
  <c r="J30" i="18"/>
  <c r="AB74" i="18"/>
  <c r="M25" i="18"/>
  <c r="N26" i="18" s="1"/>
  <c r="K28" i="18"/>
  <c r="L29" i="18" s="1"/>
  <c r="K27" i="18"/>
  <c r="J41" i="18"/>
  <c r="K42" i="18" s="1"/>
  <c r="J40" i="18"/>
  <c r="AE72" i="18"/>
  <c r="K24" i="17"/>
  <c r="L25" i="17" s="1"/>
  <c r="M26" i="17" s="1"/>
  <c r="N27" i="17" s="1"/>
  <c r="O28" i="17" s="1"/>
  <c r="K23" i="17"/>
  <c r="J30" i="17"/>
  <c r="K31" i="17" s="1"/>
  <c r="L32" i="17" s="1"/>
  <c r="J29" i="17"/>
  <c r="I12" i="16"/>
  <c r="I13" i="16"/>
  <c r="J14" i="16" s="1"/>
  <c r="K15" i="16" s="1"/>
  <c r="L16" i="16" s="1"/>
  <c r="M17" i="16" s="1"/>
  <c r="N18" i="16" s="1"/>
  <c r="O19" i="16" s="1"/>
  <c r="P20" i="16" s="1"/>
  <c r="Q21" i="16" s="1"/>
  <c r="R22" i="16" s="1"/>
  <c r="S23" i="16" s="1"/>
  <c r="T24" i="16" s="1"/>
  <c r="U25" i="16" s="1"/>
  <c r="V26" i="16" s="1"/>
  <c r="W27" i="16" s="1"/>
  <c r="X28" i="16" s="1"/>
  <c r="Y29" i="16" s="1"/>
  <c r="Z30" i="16" s="1"/>
  <c r="AA31" i="16" s="1"/>
  <c r="AB32" i="16" s="1"/>
  <c r="AC33" i="16" s="1"/>
  <c r="AD34" i="16" s="1"/>
  <c r="AE35" i="16" s="1"/>
  <c r="AF36" i="16" s="1"/>
  <c r="K26" i="16"/>
  <c r="K25" i="16"/>
  <c r="J40" i="16"/>
  <c r="K41" i="16" s="1"/>
  <c r="L42" i="16" s="1"/>
  <c r="J39" i="16"/>
  <c r="J27" i="16"/>
  <c r="K28" i="16" s="1"/>
  <c r="L29" i="16" s="1"/>
  <c r="M30" i="16" s="1"/>
  <c r="K36" i="16"/>
  <c r="L37" i="16" s="1"/>
  <c r="M38" i="16" s="1"/>
  <c r="K35" i="16"/>
  <c r="L31" i="16"/>
  <c r="M32" i="16" s="1"/>
  <c r="N33" i="16" s="1"/>
  <c r="O34" i="16" s="1"/>
  <c r="K13" i="17" l="1"/>
  <c r="L14" i="17" s="1"/>
  <c r="M15" i="17" s="1"/>
  <c r="N16" i="17" s="1"/>
  <c r="O17" i="17" s="1"/>
  <c r="P18" i="17" s="1"/>
  <c r="Q19" i="17" s="1"/>
  <c r="R20" i="17" s="1"/>
  <c r="S21" i="17" s="1"/>
  <c r="T22" i="17" s="1"/>
  <c r="U23" i="17" s="1"/>
  <c r="V24" i="17" s="1"/>
  <c r="W25" i="17" s="1"/>
  <c r="X26" i="17" s="1"/>
  <c r="Y27" i="17" s="1"/>
  <c r="Z28" i="17" s="1"/>
  <c r="AA29" i="17" s="1"/>
  <c r="AB30" i="17" s="1"/>
  <c r="AC31" i="17" s="1"/>
  <c r="AD32" i="17" s="1"/>
  <c r="AE33" i="17" s="1"/>
  <c r="AF34" i="17" s="1"/>
  <c r="AF70" i="17" s="1"/>
  <c r="AE70" i="17" s="1"/>
  <c r="K12" i="17"/>
  <c r="AC73" i="17"/>
  <c r="AC72" i="17"/>
  <c r="K33" i="17"/>
  <c r="M31" i="16"/>
  <c r="N32" i="16" s="1"/>
  <c r="O33" i="16" s="1"/>
  <c r="P34" i="16" s="1"/>
  <c r="K37" i="17"/>
  <c r="L38" i="17" s="1"/>
  <c r="M39" i="17" s="1"/>
  <c r="N40" i="17" s="1"/>
  <c r="O41" i="17" s="1"/>
  <c r="P42" i="17" s="1"/>
  <c r="K36" i="17"/>
  <c r="L28" i="18"/>
  <c r="M29" i="18" s="1"/>
  <c r="L27" i="18"/>
  <c r="AC72" i="18"/>
  <c r="AB71" i="18" s="1"/>
  <c r="AC73" i="18"/>
  <c r="K13" i="18"/>
  <c r="L14" i="18" s="1"/>
  <c r="M15" i="18" s="1"/>
  <c r="N16" i="18" s="1"/>
  <c r="O17" i="18" s="1"/>
  <c r="P18" i="18" s="1"/>
  <c r="Q19" i="18" s="1"/>
  <c r="R20" i="18" s="1"/>
  <c r="S21" i="18" s="1"/>
  <c r="T22" i="18" s="1"/>
  <c r="U23" i="18" s="1"/>
  <c r="V24" i="18" s="1"/>
  <c r="W25" i="18" s="1"/>
  <c r="X26" i="18" s="1"/>
  <c r="Y27" i="18" s="1"/>
  <c r="Z28" i="18" s="1"/>
  <c r="AA29" i="18" s="1"/>
  <c r="AB30" i="18" s="1"/>
  <c r="AC31" i="18" s="1"/>
  <c r="AD32" i="18" s="1"/>
  <c r="AE33" i="18" s="1"/>
  <c r="AF34" i="18" s="1"/>
  <c r="AF70" i="18" s="1"/>
  <c r="AE70" i="18" s="1"/>
  <c r="K12" i="18"/>
  <c r="AD71" i="18"/>
  <c r="AD72" i="18"/>
  <c r="AC71" i="18" s="1"/>
  <c r="N25" i="18"/>
  <c r="O26" i="18" s="1"/>
  <c r="K41" i="18"/>
  <c r="L42" i="18" s="1"/>
  <c r="K40" i="18"/>
  <c r="K31" i="18"/>
  <c r="L32" i="18" s="1"/>
  <c r="M33" i="18" s="1"/>
  <c r="N34" i="18" s="1"/>
  <c r="O35" i="18" s="1"/>
  <c r="P36" i="18" s="1"/>
  <c r="Q37" i="18" s="1"/>
  <c r="R38" i="18" s="1"/>
  <c r="S39" i="18" s="1"/>
  <c r="K30" i="18"/>
  <c r="K30" i="17"/>
  <c r="L31" i="17" s="1"/>
  <c r="M32" i="17" s="1"/>
  <c r="K29" i="17"/>
  <c r="AC71" i="17"/>
  <c r="L24" i="17"/>
  <c r="M25" i="17" s="1"/>
  <c r="N26" i="17" s="1"/>
  <c r="O27" i="17" s="1"/>
  <c r="P28" i="17" s="1"/>
  <c r="L23" i="17"/>
  <c r="K27" i="16"/>
  <c r="L28" i="16" s="1"/>
  <c r="M29" i="16" s="1"/>
  <c r="N30" i="16" s="1"/>
  <c r="L36" i="16"/>
  <c r="M37" i="16" s="1"/>
  <c r="N38" i="16" s="1"/>
  <c r="L35" i="16"/>
  <c r="L26" i="16"/>
  <c r="L25" i="16"/>
  <c r="N31" i="16"/>
  <c r="O32" i="16" s="1"/>
  <c r="P33" i="16" s="1"/>
  <c r="J13" i="16"/>
  <c r="K14" i="16" s="1"/>
  <c r="L15" i="16" s="1"/>
  <c r="M16" i="16" s="1"/>
  <c r="N17" i="16" s="1"/>
  <c r="O18" i="16" s="1"/>
  <c r="P19" i="16" s="1"/>
  <c r="Q20" i="16" s="1"/>
  <c r="R21" i="16" s="1"/>
  <c r="S22" i="16" s="1"/>
  <c r="T23" i="16" s="1"/>
  <c r="U24" i="16" s="1"/>
  <c r="V25" i="16" s="1"/>
  <c r="W26" i="16" s="1"/>
  <c r="X27" i="16" s="1"/>
  <c r="Y28" i="16" s="1"/>
  <c r="Z29" i="16" s="1"/>
  <c r="AA30" i="16" s="1"/>
  <c r="AB31" i="16" s="1"/>
  <c r="AC32" i="16" s="1"/>
  <c r="AD33" i="16" s="1"/>
  <c r="AE34" i="16" s="1"/>
  <c r="AF35" i="16" s="1"/>
  <c r="J12" i="16"/>
  <c r="K40" i="16"/>
  <c r="L41" i="16" s="1"/>
  <c r="M42" i="16" s="1"/>
  <c r="K39" i="16"/>
  <c r="AD70" i="17" l="1"/>
  <c r="Q34" i="16"/>
  <c r="AB72" i="17"/>
  <c r="AB73" i="17"/>
  <c r="L34" i="17"/>
  <c r="M35" i="17" s="1"/>
  <c r="L33" i="17"/>
  <c r="O31" i="16"/>
  <c r="P32" i="16" s="1"/>
  <c r="Q33" i="16" s="1"/>
  <c r="M24" i="17"/>
  <c r="N25" i="17" s="1"/>
  <c r="O26" i="17" s="1"/>
  <c r="P27" i="17" s="1"/>
  <c r="Q28" i="17" s="1"/>
  <c r="L37" i="17"/>
  <c r="M38" i="17" s="1"/>
  <c r="N39" i="17" s="1"/>
  <c r="O40" i="17" s="1"/>
  <c r="P41" i="17" s="1"/>
  <c r="Q42" i="17" s="1"/>
  <c r="L36" i="17"/>
  <c r="L12" i="17"/>
  <c r="L13" i="17"/>
  <c r="M14" i="17" s="1"/>
  <c r="N15" i="17" s="1"/>
  <c r="O16" i="17" s="1"/>
  <c r="P17" i="17" s="1"/>
  <c r="Q18" i="17" s="1"/>
  <c r="R19" i="17" s="1"/>
  <c r="S20" i="17" s="1"/>
  <c r="T21" i="17" s="1"/>
  <c r="U22" i="17" s="1"/>
  <c r="V23" i="17" s="1"/>
  <c r="W24" i="17" s="1"/>
  <c r="X25" i="17" s="1"/>
  <c r="Y26" i="17" s="1"/>
  <c r="Z27" i="17" s="1"/>
  <c r="AA28" i="17" s="1"/>
  <c r="AB29" i="17" s="1"/>
  <c r="AC30" i="17" s="1"/>
  <c r="AD31" i="17" s="1"/>
  <c r="AE32" i="17" s="1"/>
  <c r="AF33" i="17" s="1"/>
  <c r="AF69" i="17" s="1"/>
  <c r="AE69" i="17" s="1"/>
  <c r="AD70" i="18"/>
  <c r="L13" i="18"/>
  <c r="M14" i="18" s="1"/>
  <c r="N15" i="18" s="1"/>
  <c r="O16" i="18" s="1"/>
  <c r="P17" i="18" s="1"/>
  <c r="Q18" i="18" s="1"/>
  <c r="R19" i="18" s="1"/>
  <c r="S20" i="18" s="1"/>
  <c r="T21" i="18" s="1"/>
  <c r="U22" i="18" s="1"/>
  <c r="V23" i="18" s="1"/>
  <c r="W24" i="18" s="1"/>
  <c r="X25" i="18" s="1"/>
  <c r="Y26" i="18" s="1"/>
  <c r="Z27" i="18" s="1"/>
  <c r="AA28" i="18" s="1"/>
  <c r="AB29" i="18" s="1"/>
  <c r="AC30" i="18" s="1"/>
  <c r="AD31" i="18" s="1"/>
  <c r="AE32" i="18" s="1"/>
  <c r="AF33" i="18" s="1"/>
  <c r="AF69" i="18" s="1"/>
  <c r="L12" i="18"/>
  <c r="AB72" i="18"/>
  <c r="AA71" i="18" s="1"/>
  <c r="AB73" i="18"/>
  <c r="L31" i="18"/>
  <c r="M32" i="18" s="1"/>
  <c r="N33" i="18" s="1"/>
  <c r="O34" i="18" s="1"/>
  <c r="P35" i="18" s="1"/>
  <c r="Q36" i="18" s="1"/>
  <c r="R37" i="18" s="1"/>
  <c r="S38" i="18" s="1"/>
  <c r="T39" i="18" s="1"/>
  <c r="L30" i="18"/>
  <c r="M28" i="18"/>
  <c r="N29" i="18" s="1"/>
  <c r="M27" i="18"/>
  <c r="AE69" i="18"/>
  <c r="L41" i="18"/>
  <c r="M42" i="18" s="1"/>
  <c r="L40" i="18"/>
  <c r="AC70" i="18"/>
  <c r="AB71" i="17"/>
  <c r="L30" i="17"/>
  <c r="M31" i="17" s="1"/>
  <c r="N32" i="17" s="1"/>
  <c r="L29" i="17"/>
  <c r="M26" i="16"/>
  <c r="M25" i="16"/>
  <c r="L40" i="16"/>
  <c r="M41" i="16" s="1"/>
  <c r="N42" i="16" s="1"/>
  <c r="L39" i="16"/>
  <c r="M36" i="16"/>
  <c r="N37" i="16" s="1"/>
  <c r="O38" i="16" s="1"/>
  <c r="M35" i="16"/>
  <c r="K13" i="16"/>
  <c r="L14" i="16" s="1"/>
  <c r="M15" i="16" s="1"/>
  <c r="N16" i="16" s="1"/>
  <c r="O17" i="16" s="1"/>
  <c r="P18" i="16" s="1"/>
  <c r="Q19" i="16" s="1"/>
  <c r="R20" i="16" s="1"/>
  <c r="S21" i="16" s="1"/>
  <c r="T22" i="16" s="1"/>
  <c r="U23" i="16" s="1"/>
  <c r="V24" i="16" s="1"/>
  <c r="W25" i="16" s="1"/>
  <c r="X26" i="16" s="1"/>
  <c r="Y27" i="16" s="1"/>
  <c r="Z28" i="16" s="1"/>
  <c r="AA29" i="16" s="1"/>
  <c r="AB30" i="16" s="1"/>
  <c r="AC31" i="16" s="1"/>
  <c r="AD32" i="16" s="1"/>
  <c r="AE33" i="16" s="1"/>
  <c r="AF34" i="16" s="1"/>
  <c r="K12" i="16"/>
  <c r="L27" i="16"/>
  <c r="M28" i="16" s="1"/>
  <c r="N29" i="16" s="1"/>
  <c r="O30" i="16" s="1"/>
  <c r="P31" i="16" l="1"/>
  <c r="Q32" i="16" s="1"/>
  <c r="R33" i="16" s="1"/>
  <c r="AD69" i="17"/>
  <c r="M37" i="17"/>
  <c r="N38" i="17" s="1"/>
  <c r="O39" i="17" s="1"/>
  <c r="P40" i="17" s="1"/>
  <c r="Q41" i="17" s="1"/>
  <c r="R42" i="17" s="1"/>
  <c r="M36" i="17"/>
  <c r="N37" i="17" s="1"/>
  <c r="O38" i="17" s="1"/>
  <c r="P39" i="17" s="1"/>
  <c r="Q40" i="17" s="1"/>
  <c r="R41" i="17" s="1"/>
  <c r="S42" i="17" s="1"/>
  <c r="AA72" i="17"/>
  <c r="AA73" i="17"/>
  <c r="M13" i="17"/>
  <c r="N14" i="17" s="1"/>
  <c r="O15" i="17" s="1"/>
  <c r="P16" i="17" s="1"/>
  <c r="Q17" i="17" s="1"/>
  <c r="R18" i="17" s="1"/>
  <c r="S19" i="17" s="1"/>
  <c r="T20" i="17" s="1"/>
  <c r="U21" i="17" s="1"/>
  <c r="V22" i="17" s="1"/>
  <c r="W23" i="17" s="1"/>
  <c r="X24" i="17" s="1"/>
  <c r="Y25" i="17" s="1"/>
  <c r="Z26" i="17" s="1"/>
  <c r="AA27" i="17" s="1"/>
  <c r="AB28" i="17" s="1"/>
  <c r="AC29" i="17" s="1"/>
  <c r="AD30" i="17" s="1"/>
  <c r="AE31" i="17" s="1"/>
  <c r="AF32" i="17" s="1"/>
  <c r="AF68" i="17" s="1"/>
  <c r="AE68" i="17" s="1"/>
  <c r="AD68" i="17" s="1"/>
  <c r="AC68" i="17" s="1"/>
  <c r="M12" i="17"/>
  <c r="M34" i="17"/>
  <c r="N35" i="17" s="1"/>
  <c r="M33" i="17"/>
  <c r="AC69" i="17"/>
  <c r="AC70" i="17"/>
  <c r="R34" i="16"/>
  <c r="AA72" i="18"/>
  <c r="Z71" i="18" s="1"/>
  <c r="AA73" i="18"/>
  <c r="Z72" i="18" s="1"/>
  <c r="Y71" i="18" s="1"/>
  <c r="N28" i="18"/>
  <c r="O29" i="18" s="1"/>
  <c r="N27" i="18"/>
  <c r="M12" i="18"/>
  <c r="M13" i="18"/>
  <c r="N14" i="18" s="1"/>
  <c r="O15" i="18" s="1"/>
  <c r="P16" i="18" s="1"/>
  <c r="Q17" i="18" s="1"/>
  <c r="R18" i="18" s="1"/>
  <c r="S19" i="18" s="1"/>
  <c r="T20" i="18" s="1"/>
  <c r="U21" i="18" s="1"/>
  <c r="V22" i="18" s="1"/>
  <c r="W23" i="18" s="1"/>
  <c r="X24" i="18" s="1"/>
  <c r="Y25" i="18" s="1"/>
  <c r="Z26" i="18" s="1"/>
  <c r="AA27" i="18" s="1"/>
  <c r="AB28" i="18" s="1"/>
  <c r="AC29" i="18" s="1"/>
  <c r="AD30" i="18" s="1"/>
  <c r="AE31" i="18" s="1"/>
  <c r="AF32" i="18" s="1"/>
  <c r="AF68" i="18" s="1"/>
  <c r="AB70" i="18"/>
  <c r="M41" i="18"/>
  <c r="N42" i="18" s="1"/>
  <c r="M40" i="18"/>
  <c r="M31" i="18"/>
  <c r="N32" i="18" s="1"/>
  <c r="O33" i="18" s="1"/>
  <c r="P34" i="18" s="1"/>
  <c r="Q35" i="18" s="1"/>
  <c r="R36" i="18" s="1"/>
  <c r="S37" i="18" s="1"/>
  <c r="T38" i="18" s="1"/>
  <c r="U39" i="18" s="1"/>
  <c r="M30" i="18"/>
  <c r="AD69" i="18"/>
  <c r="M30" i="17"/>
  <c r="N31" i="17" s="1"/>
  <c r="O32" i="17" s="1"/>
  <c r="M29" i="17"/>
  <c r="AA71" i="17"/>
  <c r="N36" i="16"/>
  <c r="O37" i="16" s="1"/>
  <c r="P38" i="16" s="1"/>
  <c r="N35" i="16"/>
  <c r="M40" i="16"/>
  <c r="N41" i="16" s="1"/>
  <c r="O42" i="16" s="1"/>
  <c r="M39" i="16"/>
  <c r="N26" i="16"/>
  <c r="N25" i="16"/>
  <c r="O26" i="16" s="1"/>
  <c r="L12" i="16"/>
  <c r="L13" i="16"/>
  <c r="M14" i="16" s="1"/>
  <c r="N15" i="16" s="1"/>
  <c r="O16" i="16" s="1"/>
  <c r="P17" i="16" s="1"/>
  <c r="Q18" i="16" s="1"/>
  <c r="R19" i="16" s="1"/>
  <c r="S20" i="16" s="1"/>
  <c r="T21" i="16" s="1"/>
  <c r="U22" i="16" s="1"/>
  <c r="V23" i="16" s="1"/>
  <c r="W24" i="16" s="1"/>
  <c r="X25" i="16" s="1"/>
  <c r="Y26" i="16" s="1"/>
  <c r="Z27" i="16" s="1"/>
  <c r="AA28" i="16" s="1"/>
  <c r="AB29" i="16" s="1"/>
  <c r="AC30" i="16" s="1"/>
  <c r="AD31" i="16" s="1"/>
  <c r="AE32" i="16" s="1"/>
  <c r="AF33" i="16" s="1"/>
  <c r="M27" i="16"/>
  <c r="N28" i="16" s="1"/>
  <c r="O29" i="16" s="1"/>
  <c r="P30" i="16" s="1"/>
  <c r="Q31" i="16" l="1"/>
  <c r="R32" i="16" s="1"/>
  <c r="S33" i="16" s="1"/>
  <c r="S34" i="16"/>
  <c r="T34" i="16" s="1"/>
  <c r="AB69" i="17"/>
  <c r="AB70" i="17"/>
  <c r="N13" i="17"/>
  <c r="O14" i="17" s="1"/>
  <c r="P15" i="17" s="1"/>
  <c r="Q16" i="17" s="1"/>
  <c r="R17" i="17" s="1"/>
  <c r="S18" i="17" s="1"/>
  <c r="T19" i="17" s="1"/>
  <c r="U20" i="17" s="1"/>
  <c r="V21" i="17" s="1"/>
  <c r="W22" i="17" s="1"/>
  <c r="X23" i="17" s="1"/>
  <c r="Y24" i="17" s="1"/>
  <c r="Z25" i="17" s="1"/>
  <c r="AA26" i="17" s="1"/>
  <c r="AB27" i="17" s="1"/>
  <c r="AC28" i="17" s="1"/>
  <c r="AD29" i="17" s="1"/>
  <c r="AE30" i="17" s="1"/>
  <c r="AF31" i="17" s="1"/>
  <c r="AF67" i="17" s="1"/>
  <c r="N12" i="17"/>
  <c r="N36" i="17"/>
  <c r="N34" i="17"/>
  <c r="O35" i="17" s="1"/>
  <c r="N33" i="17"/>
  <c r="Z72" i="17"/>
  <c r="N41" i="18"/>
  <c r="O42" i="18" s="1"/>
  <c r="N40" i="18"/>
  <c r="N13" i="18"/>
  <c r="O14" i="18" s="1"/>
  <c r="P15" i="18" s="1"/>
  <c r="Q16" i="18" s="1"/>
  <c r="R17" i="18" s="1"/>
  <c r="S18" i="18" s="1"/>
  <c r="T19" i="18" s="1"/>
  <c r="U20" i="18" s="1"/>
  <c r="V21" i="18" s="1"/>
  <c r="W22" i="18" s="1"/>
  <c r="X23" i="18" s="1"/>
  <c r="Y24" i="18" s="1"/>
  <c r="Z25" i="18" s="1"/>
  <c r="AA26" i="18" s="1"/>
  <c r="AB27" i="18" s="1"/>
  <c r="AC28" i="18" s="1"/>
  <c r="AD29" i="18" s="1"/>
  <c r="AE30" i="18" s="1"/>
  <c r="AF31" i="18" s="1"/>
  <c r="AF67" i="18" s="1"/>
  <c r="N12" i="18"/>
  <c r="O28" i="18"/>
  <c r="P29" i="18" s="1"/>
  <c r="O27" i="18"/>
  <c r="N31" i="18"/>
  <c r="O32" i="18" s="1"/>
  <c r="P33" i="18" s="1"/>
  <c r="Q34" i="18" s="1"/>
  <c r="R35" i="18" s="1"/>
  <c r="S36" i="18" s="1"/>
  <c r="T37" i="18" s="1"/>
  <c r="U38" i="18" s="1"/>
  <c r="V39" i="18" s="1"/>
  <c r="N30" i="18"/>
  <c r="AE68" i="18"/>
  <c r="AC69" i="18"/>
  <c r="AA70" i="18"/>
  <c r="AB68" i="17"/>
  <c r="Z71" i="17"/>
  <c r="N30" i="17"/>
  <c r="O31" i="17" s="1"/>
  <c r="P32" i="17" s="1"/>
  <c r="N29" i="17"/>
  <c r="M12" i="16"/>
  <c r="M13" i="16"/>
  <c r="N14" i="16" s="1"/>
  <c r="O15" i="16" s="1"/>
  <c r="P16" i="16" s="1"/>
  <c r="Q17" i="16" s="1"/>
  <c r="R18" i="16" s="1"/>
  <c r="S19" i="16" s="1"/>
  <c r="T20" i="16" s="1"/>
  <c r="U21" i="16" s="1"/>
  <c r="V22" i="16" s="1"/>
  <c r="W23" i="16" s="1"/>
  <c r="X24" i="16" s="1"/>
  <c r="Y25" i="16" s="1"/>
  <c r="Z26" i="16" s="1"/>
  <c r="AA27" i="16" s="1"/>
  <c r="AB28" i="16" s="1"/>
  <c r="AC29" i="16" s="1"/>
  <c r="AD30" i="16" s="1"/>
  <c r="AE31" i="16" s="1"/>
  <c r="AF32" i="16" s="1"/>
  <c r="O36" i="16"/>
  <c r="P37" i="16" s="1"/>
  <c r="Q38" i="16" s="1"/>
  <c r="O35" i="16"/>
  <c r="N27" i="16"/>
  <c r="O28" i="16" s="1"/>
  <c r="P29" i="16" s="1"/>
  <c r="Q30" i="16" s="1"/>
  <c r="R31" i="16" s="1"/>
  <c r="S32" i="16" s="1"/>
  <c r="T33" i="16" s="1"/>
  <c r="U34" i="16" s="1"/>
  <c r="N40" i="16"/>
  <c r="O41" i="16" s="1"/>
  <c r="P42" i="16" s="1"/>
  <c r="N39" i="16"/>
  <c r="O37" i="17" l="1"/>
  <c r="P38" i="17" s="1"/>
  <c r="Q39" i="17" s="1"/>
  <c r="R40" i="17" s="1"/>
  <c r="S41" i="17" s="1"/>
  <c r="T42" i="17" s="1"/>
  <c r="O36" i="17"/>
  <c r="P37" i="17" s="1"/>
  <c r="Q38" i="17" s="1"/>
  <c r="R39" i="17" s="1"/>
  <c r="S40" i="17" s="1"/>
  <c r="T41" i="17" s="1"/>
  <c r="U42" i="17" s="1"/>
  <c r="O12" i="17"/>
  <c r="O13" i="17"/>
  <c r="P14" i="17" s="1"/>
  <c r="Q15" i="17" s="1"/>
  <c r="R16" i="17" s="1"/>
  <c r="S17" i="17" s="1"/>
  <c r="T18" i="17" s="1"/>
  <c r="U19" i="17" s="1"/>
  <c r="V20" i="17" s="1"/>
  <c r="W21" i="17" s="1"/>
  <c r="X22" i="17" s="1"/>
  <c r="Y23" i="17" s="1"/>
  <c r="Z24" i="17" s="1"/>
  <c r="AA25" i="17" s="1"/>
  <c r="AB26" i="17" s="1"/>
  <c r="AC27" i="17" s="1"/>
  <c r="AD28" i="17" s="1"/>
  <c r="AE29" i="17" s="1"/>
  <c r="AF30" i="17" s="1"/>
  <c r="AF66" i="17" s="1"/>
  <c r="AE66" i="17" s="1"/>
  <c r="AE67" i="17"/>
  <c r="AA69" i="17"/>
  <c r="AA70" i="17"/>
  <c r="O34" i="17"/>
  <c r="P35" i="17" s="1"/>
  <c r="O33" i="17"/>
  <c r="AD68" i="18"/>
  <c r="O31" i="18"/>
  <c r="P32" i="18" s="1"/>
  <c r="Q33" i="18" s="1"/>
  <c r="R34" i="18" s="1"/>
  <c r="S35" i="18" s="1"/>
  <c r="T36" i="18" s="1"/>
  <c r="U37" i="18" s="1"/>
  <c r="V38" i="18" s="1"/>
  <c r="W39" i="18" s="1"/>
  <c r="O30" i="18"/>
  <c r="O12" i="18"/>
  <c r="O13" i="18"/>
  <c r="P14" i="18" s="1"/>
  <c r="Q15" i="18" s="1"/>
  <c r="R16" i="18" s="1"/>
  <c r="S17" i="18" s="1"/>
  <c r="T18" i="18" s="1"/>
  <c r="U19" i="18" s="1"/>
  <c r="V20" i="18" s="1"/>
  <c r="W21" i="18" s="1"/>
  <c r="X22" i="18" s="1"/>
  <c r="Y23" i="18" s="1"/>
  <c r="Z24" i="18" s="1"/>
  <c r="AA25" i="18" s="1"/>
  <c r="AB26" i="18" s="1"/>
  <c r="AC27" i="18" s="1"/>
  <c r="AD28" i="18" s="1"/>
  <c r="AE29" i="18" s="1"/>
  <c r="AF30" i="18" s="1"/>
  <c r="AF66" i="18" s="1"/>
  <c r="AE66" i="18"/>
  <c r="AB69" i="18"/>
  <c r="O41" i="18"/>
  <c r="P42" i="18" s="1"/>
  <c r="O40" i="18"/>
  <c r="P28" i="18"/>
  <c r="Q29" i="18" s="1"/>
  <c r="P27" i="18"/>
  <c r="Q28" i="18" s="1"/>
  <c r="R29" i="18" s="1"/>
  <c r="Z70" i="18"/>
  <c r="AE67" i="18"/>
  <c r="AD66" i="18" s="1"/>
  <c r="O30" i="17"/>
  <c r="P31" i="17" s="1"/>
  <c r="Q32" i="17" s="1"/>
  <c r="O29" i="17"/>
  <c r="Y71" i="17"/>
  <c r="AA68" i="17"/>
  <c r="P36" i="16"/>
  <c r="Q37" i="16" s="1"/>
  <c r="R38" i="16" s="1"/>
  <c r="P35" i="16"/>
  <c r="O40" i="16"/>
  <c r="P41" i="16" s="1"/>
  <c r="Q42" i="16" s="1"/>
  <c r="O39" i="16"/>
  <c r="N12" i="16"/>
  <c r="N13" i="16"/>
  <c r="O14" i="16" s="1"/>
  <c r="P15" i="16" s="1"/>
  <c r="Q16" i="16" s="1"/>
  <c r="R17" i="16" s="1"/>
  <c r="S18" i="16" s="1"/>
  <c r="T19" i="16" s="1"/>
  <c r="U20" i="16" s="1"/>
  <c r="V21" i="16" s="1"/>
  <c r="W22" i="16" s="1"/>
  <c r="X23" i="16" s="1"/>
  <c r="Y24" i="16" s="1"/>
  <c r="Z25" i="16" s="1"/>
  <c r="AA26" i="16" s="1"/>
  <c r="AB27" i="16" s="1"/>
  <c r="AC28" i="16" s="1"/>
  <c r="AD29" i="16" s="1"/>
  <c r="AE30" i="16" s="1"/>
  <c r="AF31" i="16" s="1"/>
  <c r="O27" i="16"/>
  <c r="AD66" i="17" l="1"/>
  <c r="AD67" i="17"/>
  <c r="P12" i="17"/>
  <c r="P13" i="17"/>
  <c r="Q14" i="17" s="1"/>
  <c r="R15" i="17" s="1"/>
  <c r="S16" i="17" s="1"/>
  <c r="T17" i="17" s="1"/>
  <c r="U18" i="17" s="1"/>
  <c r="V19" i="17" s="1"/>
  <c r="W20" i="17" s="1"/>
  <c r="X21" i="17" s="1"/>
  <c r="Y22" i="17" s="1"/>
  <c r="Z23" i="17" s="1"/>
  <c r="AA24" i="17" s="1"/>
  <c r="AB25" i="17" s="1"/>
  <c r="AC26" i="17" s="1"/>
  <c r="AD27" i="17" s="1"/>
  <c r="AE28" i="17" s="1"/>
  <c r="AF29" i="17" s="1"/>
  <c r="AF65" i="17" s="1"/>
  <c r="AE65" i="17" s="1"/>
  <c r="AD65" i="17" s="1"/>
  <c r="P34" i="17"/>
  <c r="Q35" i="17" s="1"/>
  <c r="P33" i="17"/>
  <c r="Z69" i="17"/>
  <c r="Z70" i="17"/>
  <c r="P36" i="17"/>
  <c r="Q37" i="17" s="1"/>
  <c r="R38" i="17" s="1"/>
  <c r="S39" i="17" s="1"/>
  <c r="T40" i="17" s="1"/>
  <c r="U41" i="17" s="1"/>
  <c r="V42" i="17" s="1"/>
  <c r="AC68" i="18"/>
  <c r="AD67" i="18"/>
  <c r="AC66" i="18" s="1"/>
  <c r="P12" i="18"/>
  <c r="P13" i="18"/>
  <c r="Q14" i="18" s="1"/>
  <c r="R15" i="18" s="1"/>
  <c r="S16" i="18" s="1"/>
  <c r="T17" i="18" s="1"/>
  <c r="U18" i="18" s="1"/>
  <c r="V19" i="18" s="1"/>
  <c r="W20" i="18" s="1"/>
  <c r="X21" i="18" s="1"/>
  <c r="Y22" i="18" s="1"/>
  <c r="Z23" i="18" s="1"/>
  <c r="AA24" i="18" s="1"/>
  <c r="AB25" i="18" s="1"/>
  <c r="AC26" i="18" s="1"/>
  <c r="AD27" i="18" s="1"/>
  <c r="AE28" i="18" s="1"/>
  <c r="AF29" i="18" s="1"/>
  <c r="AF65" i="18" s="1"/>
  <c r="P31" i="18"/>
  <c r="Q32" i="18" s="1"/>
  <c r="R33" i="18" s="1"/>
  <c r="S34" i="18" s="1"/>
  <c r="T35" i="18" s="1"/>
  <c r="U36" i="18" s="1"/>
  <c r="V37" i="18" s="1"/>
  <c r="W38" i="18" s="1"/>
  <c r="X39" i="18" s="1"/>
  <c r="P30" i="18"/>
  <c r="AA69" i="18"/>
  <c r="Y70" i="18"/>
  <c r="P41" i="18"/>
  <c r="Q42" i="18" s="1"/>
  <c r="P40" i="18"/>
  <c r="P30" i="17"/>
  <c r="Q31" i="17" s="1"/>
  <c r="R32" i="17" s="1"/>
  <c r="P29" i="17"/>
  <c r="Z68" i="17"/>
  <c r="P40" i="16"/>
  <c r="Q41" i="16" s="1"/>
  <c r="R42" i="16" s="1"/>
  <c r="P39" i="16"/>
  <c r="Q36" i="16"/>
  <c r="R37" i="16" s="1"/>
  <c r="S38" i="16" s="1"/>
  <c r="Q35" i="16"/>
  <c r="P28" i="16"/>
  <c r="Q29" i="16" s="1"/>
  <c r="R30" i="16" s="1"/>
  <c r="S31" i="16" s="1"/>
  <c r="T32" i="16" s="1"/>
  <c r="U33" i="16" s="1"/>
  <c r="V34" i="16" s="1"/>
  <c r="P27" i="16"/>
  <c r="Q28" i="16" s="1"/>
  <c r="R29" i="16" s="1"/>
  <c r="S30" i="16" s="1"/>
  <c r="T31" i="16" s="1"/>
  <c r="U32" i="16" s="1"/>
  <c r="V33" i="16" s="1"/>
  <c r="W34" i="16" s="1"/>
  <c r="O12" i="16"/>
  <c r="O13" i="16"/>
  <c r="P14" i="16" s="1"/>
  <c r="Q15" i="16" s="1"/>
  <c r="R16" i="16" s="1"/>
  <c r="S17" i="16" s="1"/>
  <c r="T18" i="16" s="1"/>
  <c r="U19" i="16" s="1"/>
  <c r="V20" i="16" s="1"/>
  <c r="W21" i="16" s="1"/>
  <c r="X22" i="16" s="1"/>
  <c r="Y23" i="16" s="1"/>
  <c r="Z24" i="16" s="1"/>
  <c r="AA25" i="16" s="1"/>
  <c r="AB26" i="16" s="1"/>
  <c r="AC27" i="16" s="1"/>
  <c r="AD28" i="16" s="1"/>
  <c r="AE29" i="16" s="1"/>
  <c r="AF30" i="16" s="1"/>
  <c r="AC66" i="17" l="1"/>
  <c r="AC67" i="17"/>
  <c r="Y69" i="17"/>
  <c r="Y70" i="17"/>
  <c r="AC65" i="17"/>
  <c r="Q13" i="17"/>
  <c r="R14" i="17" s="1"/>
  <c r="S15" i="17" s="1"/>
  <c r="T16" i="17" s="1"/>
  <c r="U17" i="17" s="1"/>
  <c r="V18" i="17" s="1"/>
  <c r="W19" i="17" s="1"/>
  <c r="X20" i="17" s="1"/>
  <c r="Y21" i="17" s="1"/>
  <c r="Z22" i="17" s="1"/>
  <c r="AA23" i="17" s="1"/>
  <c r="AB24" i="17" s="1"/>
  <c r="AC25" i="17" s="1"/>
  <c r="AD26" i="17" s="1"/>
  <c r="AE27" i="17" s="1"/>
  <c r="AF28" i="17" s="1"/>
  <c r="AF64" i="17" s="1"/>
  <c r="Q12" i="17"/>
  <c r="Q36" i="17"/>
  <c r="R37" i="17" s="1"/>
  <c r="S38" i="17" s="1"/>
  <c r="T39" i="17" s="1"/>
  <c r="U40" i="17" s="1"/>
  <c r="V41" i="17" s="1"/>
  <c r="W42" i="17" s="1"/>
  <c r="Q34" i="17"/>
  <c r="R35" i="17" s="1"/>
  <c r="Q33" i="17"/>
  <c r="Q13" i="18"/>
  <c r="R14" i="18" s="1"/>
  <c r="S15" i="18" s="1"/>
  <c r="T16" i="18" s="1"/>
  <c r="U17" i="18" s="1"/>
  <c r="V18" i="18" s="1"/>
  <c r="W19" i="18" s="1"/>
  <c r="X20" i="18" s="1"/>
  <c r="Y21" i="18" s="1"/>
  <c r="Z22" i="18" s="1"/>
  <c r="AA23" i="18" s="1"/>
  <c r="AB24" i="18" s="1"/>
  <c r="AC25" i="18" s="1"/>
  <c r="AD26" i="18" s="1"/>
  <c r="AE27" i="18" s="1"/>
  <c r="AF28" i="18" s="1"/>
  <c r="AF64" i="18" s="1"/>
  <c r="Q12" i="18"/>
  <c r="AE65" i="18"/>
  <c r="Z69" i="18"/>
  <c r="X70" i="18"/>
  <c r="AB67" i="18"/>
  <c r="AA66" i="18" s="1"/>
  <c r="AB68" i="18"/>
  <c r="Q41" i="18"/>
  <c r="R42" i="18" s="1"/>
  <c r="Q40" i="18"/>
  <c r="Q31" i="18"/>
  <c r="R32" i="18" s="1"/>
  <c r="S33" i="18" s="1"/>
  <c r="T34" i="18" s="1"/>
  <c r="U35" i="18" s="1"/>
  <c r="V36" i="18" s="1"/>
  <c r="W37" i="18" s="1"/>
  <c r="X38" i="18" s="1"/>
  <c r="Y39" i="18" s="1"/>
  <c r="Q30" i="18"/>
  <c r="AC67" i="18"/>
  <c r="AB66" i="18" s="1"/>
  <c r="Q30" i="17"/>
  <c r="R31" i="17" s="1"/>
  <c r="S32" i="17" s="1"/>
  <c r="Q29" i="17"/>
  <c r="Y68" i="17"/>
  <c r="Q40" i="16"/>
  <c r="R41" i="16" s="1"/>
  <c r="S42" i="16" s="1"/>
  <c r="Q39" i="16"/>
  <c r="P12" i="16"/>
  <c r="P13" i="16"/>
  <c r="Q14" i="16" s="1"/>
  <c r="R15" i="16" s="1"/>
  <c r="S16" i="16" s="1"/>
  <c r="T17" i="16" s="1"/>
  <c r="U18" i="16" s="1"/>
  <c r="V19" i="16" s="1"/>
  <c r="W20" i="16" s="1"/>
  <c r="X21" i="16" s="1"/>
  <c r="Y22" i="16" s="1"/>
  <c r="Z23" i="16" s="1"/>
  <c r="AA24" i="16" s="1"/>
  <c r="AB25" i="16" s="1"/>
  <c r="AC26" i="16" s="1"/>
  <c r="AD27" i="16" s="1"/>
  <c r="AE28" i="16" s="1"/>
  <c r="AF29" i="16" s="1"/>
  <c r="R36" i="16"/>
  <c r="S37" i="16" s="1"/>
  <c r="T38" i="16" s="1"/>
  <c r="R35" i="16"/>
  <c r="X69" i="17" l="1"/>
  <c r="X70" i="17"/>
  <c r="W69" i="17" s="1"/>
  <c r="R34" i="17"/>
  <c r="S35" i="17" s="1"/>
  <c r="R33" i="17"/>
  <c r="AE64" i="17"/>
  <c r="AD64" i="17" s="1"/>
  <c r="AC64" i="17" s="1"/>
  <c r="AB66" i="17"/>
  <c r="AA65" i="17" s="1"/>
  <c r="AB67" i="17"/>
  <c r="AB65" i="17"/>
  <c r="R13" i="17"/>
  <c r="S14" i="17" s="1"/>
  <c r="T15" i="17" s="1"/>
  <c r="U16" i="17" s="1"/>
  <c r="V17" i="17" s="1"/>
  <c r="W18" i="17" s="1"/>
  <c r="X19" i="17" s="1"/>
  <c r="Y20" i="17" s="1"/>
  <c r="Z21" i="17" s="1"/>
  <c r="AA22" i="17" s="1"/>
  <c r="AB23" i="17" s="1"/>
  <c r="AC24" i="17" s="1"/>
  <c r="AD25" i="17" s="1"/>
  <c r="AE26" i="17" s="1"/>
  <c r="AF27" i="17" s="1"/>
  <c r="AF63" i="17" s="1"/>
  <c r="AE63" i="17" s="1"/>
  <c r="AD63" i="17" s="1"/>
  <c r="R12" i="17"/>
  <c r="R36" i="17"/>
  <c r="R31" i="18"/>
  <c r="S32" i="18" s="1"/>
  <c r="T33" i="18" s="1"/>
  <c r="U34" i="18" s="1"/>
  <c r="V35" i="18" s="1"/>
  <c r="W36" i="18" s="1"/>
  <c r="X37" i="18" s="1"/>
  <c r="Y38" i="18" s="1"/>
  <c r="Z39" i="18" s="1"/>
  <c r="R30" i="18"/>
  <c r="Y69" i="18"/>
  <c r="AA67" i="18"/>
  <c r="Z66" i="18" s="1"/>
  <c r="AA68" i="18"/>
  <c r="R12" i="18"/>
  <c r="R13" i="18"/>
  <c r="S14" i="18" s="1"/>
  <c r="T15" i="18" s="1"/>
  <c r="U16" i="18" s="1"/>
  <c r="V17" i="18" s="1"/>
  <c r="W18" i="18" s="1"/>
  <c r="X19" i="18" s="1"/>
  <c r="Y20" i="18" s="1"/>
  <c r="Z21" i="18" s="1"/>
  <c r="AA22" i="18" s="1"/>
  <c r="AB23" i="18" s="1"/>
  <c r="AC24" i="18" s="1"/>
  <c r="AD25" i="18" s="1"/>
  <c r="AE26" i="18" s="1"/>
  <c r="AF27" i="18" s="1"/>
  <c r="AF63" i="18" s="1"/>
  <c r="AE63" i="18" s="1"/>
  <c r="R41" i="18"/>
  <c r="S42" i="18" s="1"/>
  <c r="R40" i="18"/>
  <c r="AD64" i="18"/>
  <c r="AD65" i="18"/>
  <c r="AE64" i="18"/>
  <c r="X68" i="17"/>
  <c r="R30" i="17"/>
  <c r="S31" i="17" s="1"/>
  <c r="T32" i="17" s="1"/>
  <c r="R29" i="17"/>
  <c r="S30" i="17" s="1"/>
  <c r="Q12" i="16"/>
  <c r="Q13" i="16"/>
  <c r="R14" i="16" s="1"/>
  <c r="S15" i="16" s="1"/>
  <c r="T16" i="16" s="1"/>
  <c r="U17" i="16" s="1"/>
  <c r="V18" i="16" s="1"/>
  <c r="W19" i="16" s="1"/>
  <c r="X20" i="16" s="1"/>
  <c r="Y21" i="16" s="1"/>
  <c r="Z22" i="16" s="1"/>
  <c r="AA23" i="16" s="1"/>
  <c r="AB24" i="16" s="1"/>
  <c r="AC25" i="16" s="1"/>
  <c r="AD26" i="16" s="1"/>
  <c r="AE27" i="16" s="1"/>
  <c r="AF28" i="16" s="1"/>
  <c r="R40" i="16"/>
  <c r="S41" i="16" s="1"/>
  <c r="T42" i="16" s="1"/>
  <c r="R39" i="16"/>
  <c r="S36" i="16"/>
  <c r="T37" i="16" s="1"/>
  <c r="U38" i="16" s="1"/>
  <c r="S35" i="16"/>
  <c r="S37" i="17" l="1"/>
  <c r="T38" i="17" s="1"/>
  <c r="U39" i="17" s="1"/>
  <c r="V40" i="17" s="1"/>
  <c r="W41" i="17" s="1"/>
  <c r="X42" i="17" s="1"/>
  <c r="S36" i="17"/>
  <c r="T37" i="17" s="1"/>
  <c r="U38" i="17" s="1"/>
  <c r="V39" i="17" s="1"/>
  <c r="W40" i="17" s="1"/>
  <c r="X41" i="17" s="1"/>
  <c r="Y42" i="17" s="1"/>
  <c r="S34" i="17"/>
  <c r="T35" i="17" s="1"/>
  <c r="S33" i="17"/>
  <c r="S12" i="17"/>
  <c r="S13" i="17"/>
  <c r="T14" i="17" s="1"/>
  <c r="U15" i="17" s="1"/>
  <c r="V16" i="17" s="1"/>
  <c r="W17" i="17" s="1"/>
  <c r="X18" i="17" s="1"/>
  <c r="Y19" i="17" s="1"/>
  <c r="Z20" i="17" s="1"/>
  <c r="AA21" i="17" s="1"/>
  <c r="AB22" i="17" s="1"/>
  <c r="AC23" i="17" s="1"/>
  <c r="AD24" i="17" s="1"/>
  <c r="AE25" i="17" s="1"/>
  <c r="AF26" i="17" s="1"/>
  <c r="AF62" i="17" s="1"/>
  <c r="AE62" i="17"/>
  <c r="AA66" i="17"/>
  <c r="Z65" i="17" s="1"/>
  <c r="AA67" i="17"/>
  <c r="Z67" i="18"/>
  <c r="Y66" i="18" s="1"/>
  <c r="Z68" i="18"/>
  <c r="S41" i="18"/>
  <c r="T42" i="18" s="1"/>
  <c r="S40" i="18"/>
  <c r="X69" i="18"/>
  <c r="AC64" i="18"/>
  <c r="AC65" i="18"/>
  <c r="S13" i="18"/>
  <c r="T14" i="18" s="1"/>
  <c r="U15" i="18" s="1"/>
  <c r="V16" i="18" s="1"/>
  <c r="W17" i="18" s="1"/>
  <c r="X18" i="18" s="1"/>
  <c r="Y19" i="18" s="1"/>
  <c r="Z20" i="18" s="1"/>
  <c r="AA21" i="18" s="1"/>
  <c r="AB22" i="18" s="1"/>
  <c r="AC23" i="18" s="1"/>
  <c r="AD24" i="18" s="1"/>
  <c r="AE25" i="18" s="1"/>
  <c r="AF26" i="18" s="1"/>
  <c r="AF62" i="18" s="1"/>
  <c r="S12" i="18"/>
  <c r="AD63" i="18"/>
  <c r="S31" i="18"/>
  <c r="T32" i="18" s="1"/>
  <c r="U33" i="18" s="1"/>
  <c r="V34" i="18" s="1"/>
  <c r="W35" i="18" s="1"/>
  <c r="X36" i="18" s="1"/>
  <c r="Y37" i="18" s="1"/>
  <c r="Z38" i="18" s="1"/>
  <c r="AA39" i="18" s="1"/>
  <c r="S30" i="18"/>
  <c r="T31" i="18" s="1"/>
  <c r="U32" i="18" s="1"/>
  <c r="V33" i="18" s="1"/>
  <c r="W34" i="18" s="1"/>
  <c r="X35" i="18" s="1"/>
  <c r="Y36" i="18" s="1"/>
  <c r="Z37" i="18" s="1"/>
  <c r="AA38" i="18" s="1"/>
  <c r="AB39" i="18" s="1"/>
  <c r="AE62" i="18"/>
  <c r="T31" i="17"/>
  <c r="U32" i="17" s="1"/>
  <c r="AB64" i="17"/>
  <c r="W68" i="17"/>
  <c r="AC63" i="17"/>
  <c r="T36" i="16"/>
  <c r="U37" i="16" s="1"/>
  <c r="V38" i="16" s="1"/>
  <c r="T35" i="16"/>
  <c r="S40" i="16"/>
  <c r="T41" i="16" s="1"/>
  <c r="U42" i="16" s="1"/>
  <c r="S39" i="16"/>
  <c r="R13" i="16"/>
  <c r="S14" i="16" s="1"/>
  <c r="T15" i="16" s="1"/>
  <c r="U16" i="16" s="1"/>
  <c r="V17" i="16" s="1"/>
  <c r="W18" i="16" s="1"/>
  <c r="X19" i="16" s="1"/>
  <c r="Y20" i="16" s="1"/>
  <c r="Z21" i="16" s="1"/>
  <c r="AA22" i="16" s="1"/>
  <c r="AB23" i="16" s="1"/>
  <c r="AC24" i="16" s="1"/>
  <c r="AD25" i="16" s="1"/>
  <c r="AE26" i="16" s="1"/>
  <c r="AF27" i="16" s="1"/>
  <c r="R12" i="16"/>
  <c r="T12" i="17" l="1"/>
  <c r="T13" i="17"/>
  <c r="U14" i="17" s="1"/>
  <c r="V15" i="17" s="1"/>
  <c r="W16" i="17" s="1"/>
  <c r="X17" i="17" s="1"/>
  <c r="Y18" i="17" s="1"/>
  <c r="Z19" i="17" s="1"/>
  <c r="AA20" i="17" s="1"/>
  <c r="AB21" i="17" s="1"/>
  <c r="AC22" i="17" s="1"/>
  <c r="AD23" i="17" s="1"/>
  <c r="AE24" i="17" s="1"/>
  <c r="AF25" i="17" s="1"/>
  <c r="AF61" i="17" s="1"/>
  <c r="AB62" i="17"/>
  <c r="T34" i="17"/>
  <c r="U35" i="17" s="1"/>
  <c r="T33" i="17"/>
  <c r="AD62" i="17"/>
  <c r="AC62" i="17" s="1"/>
  <c r="Z67" i="17"/>
  <c r="Z66" i="17"/>
  <c r="Y65" i="17" s="1"/>
  <c r="T36" i="17"/>
  <c r="U37" i="17" s="1"/>
  <c r="V38" i="17" s="1"/>
  <c r="W39" i="17" s="1"/>
  <c r="X40" i="17" s="1"/>
  <c r="Y41" i="17" s="1"/>
  <c r="Z42" i="17" s="1"/>
  <c r="T13" i="18"/>
  <c r="U14" i="18" s="1"/>
  <c r="V15" i="18" s="1"/>
  <c r="W16" i="18" s="1"/>
  <c r="X17" i="18" s="1"/>
  <c r="Y18" i="18" s="1"/>
  <c r="Z19" i="18" s="1"/>
  <c r="AA20" i="18" s="1"/>
  <c r="AB21" i="18" s="1"/>
  <c r="AC22" i="18" s="1"/>
  <c r="AD23" i="18" s="1"/>
  <c r="AE24" i="18" s="1"/>
  <c r="AF25" i="18" s="1"/>
  <c r="AF61" i="18" s="1"/>
  <c r="T12" i="18"/>
  <c r="T41" i="18"/>
  <c r="U42" i="18" s="1"/>
  <c r="T40" i="18"/>
  <c r="AE61" i="18"/>
  <c r="Y67" i="18"/>
  <c r="X66" i="18" s="1"/>
  <c r="Y68" i="18"/>
  <c r="AB64" i="18"/>
  <c r="AB65" i="18"/>
  <c r="AC63" i="18"/>
  <c r="AD61" i="18"/>
  <c r="W69" i="18"/>
  <c r="AD62" i="18"/>
  <c r="V68" i="17"/>
  <c r="AA63" i="17"/>
  <c r="Z62" i="17" s="1"/>
  <c r="AA64" i="17"/>
  <c r="AB63" i="17"/>
  <c r="AA62" i="17" s="1"/>
  <c r="T40" i="16"/>
  <c r="U41" i="16" s="1"/>
  <c r="V42" i="16" s="1"/>
  <c r="T39" i="16"/>
  <c r="S13" i="16"/>
  <c r="T14" i="16" s="1"/>
  <c r="U15" i="16" s="1"/>
  <c r="V16" i="16" s="1"/>
  <c r="W17" i="16" s="1"/>
  <c r="X18" i="16" s="1"/>
  <c r="Y19" i="16" s="1"/>
  <c r="Z20" i="16" s="1"/>
  <c r="AA21" i="16" s="1"/>
  <c r="AB22" i="16" s="1"/>
  <c r="AC23" i="16" s="1"/>
  <c r="AD24" i="16" s="1"/>
  <c r="AE25" i="16" s="1"/>
  <c r="AF26" i="16" s="1"/>
  <c r="S12" i="16"/>
  <c r="U36" i="16"/>
  <c r="V37" i="16" s="1"/>
  <c r="W38" i="16" s="1"/>
  <c r="U35" i="16"/>
  <c r="AE61" i="17" l="1"/>
  <c r="U13" i="17"/>
  <c r="V14" i="17" s="1"/>
  <c r="W15" i="17" s="1"/>
  <c r="X16" i="17" s="1"/>
  <c r="Y17" i="17" s="1"/>
  <c r="Z18" i="17" s="1"/>
  <c r="AA19" i="17" s="1"/>
  <c r="AB20" i="17" s="1"/>
  <c r="AC21" i="17" s="1"/>
  <c r="AD22" i="17" s="1"/>
  <c r="AE23" i="17" s="1"/>
  <c r="AF24" i="17" s="1"/>
  <c r="AF60" i="17" s="1"/>
  <c r="AE60" i="17" s="1"/>
  <c r="U12" i="17"/>
  <c r="Y66" i="17"/>
  <c r="X65" i="17" s="1"/>
  <c r="Y67" i="17"/>
  <c r="U36" i="17"/>
  <c r="V37" i="17" s="1"/>
  <c r="W38" i="17" s="1"/>
  <c r="X39" i="17" s="1"/>
  <c r="Y40" i="17" s="1"/>
  <c r="Z41" i="17" s="1"/>
  <c r="AA42" i="17" s="1"/>
  <c r="U34" i="17"/>
  <c r="V35" i="17" s="1"/>
  <c r="U33" i="17"/>
  <c r="AB63" i="18"/>
  <c r="U41" i="18"/>
  <c r="V42" i="18" s="1"/>
  <c r="U40" i="18"/>
  <c r="AC61" i="18"/>
  <c r="AA64" i="18"/>
  <c r="Z63" i="18" s="1"/>
  <c r="AA65" i="18"/>
  <c r="U12" i="18"/>
  <c r="U13" i="18"/>
  <c r="V14" i="18" s="1"/>
  <c r="W15" i="18" s="1"/>
  <c r="X16" i="18" s="1"/>
  <c r="Y17" i="18" s="1"/>
  <c r="Z18" i="18" s="1"/>
  <c r="AA19" i="18" s="1"/>
  <c r="AB20" i="18" s="1"/>
  <c r="AC21" i="18" s="1"/>
  <c r="AD22" i="18" s="1"/>
  <c r="AE23" i="18" s="1"/>
  <c r="AF24" i="18" s="1"/>
  <c r="AF60" i="18" s="1"/>
  <c r="AA63" i="18"/>
  <c r="AE60" i="18"/>
  <c r="AD60" i="18" s="1"/>
  <c r="X67" i="18"/>
  <c r="W66" i="18" s="1"/>
  <c r="X68" i="18"/>
  <c r="AC62" i="18"/>
  <c r="Z63" i="17"/>
  <c r="Y62" i="17" s="1"/>
  <c r="Z64" i="17"/>
  <c r="T12" i="16"/>
  <c r="T13" i="16"/>
  <c r="U14" i="16" s="1"/>
  <c r="V15" i="16" s="1"/>
  <c r="W16" i="16" s="1"/>
  <c r="X17" i="16" s="1"/>
  <c r="Y18" i="16" s="1"/>
  <c r="Z19" i="16" s="1"/>
  <c r="AA20" i="16" s="1"/>
  <c r="AB21" i="16" s="1"/>
  <c r="AC22" i="16" s="1"/>
  <c r="AD23" i="16" s="1"/>
  <c r="AE24" i="16" s="1"/>
  <c r="AF25" i="16" s="1"/>
  <c r="U40" i="16"/>
  <c r="V41" i="16" s="1"/>
  <c r="W42" i="16" s="1"/>
  <c r="U39" i="16"/>
  <c r="V36" i="16"/>
  <c r="W37" i="16" s="1"/>
  <c r="X38" i="16" s="1"/>
  <c r="V35" i="16"/>
  <c r="X66" i="17" l="1"/>
  <c r="W65" i="17" s="1"/>
  <c r="X67" i="17"/>
  <c r="V13" i="17"/>
  <c r="W14" i="17" s="1"/>
  <c r="X15" i="17" s="1"/>
  <c r="Y16" i="17" s="1"/>
  <c r="Z17" i="17" s="1"/>
  <c r="AA18" i="17" s="1"/>
  <c r="AB19" i="17" s="1"/>
  <c r="AC20" i="17" s="1"/>
  <c r="AD21" i="17" s="1"/>
  <c r="AE22" i="17" s="1"/>
  <c r="AF23" i="17" s="1"/>
  <c r="AF59" i="17" s="1"/>
  <c r="V12" i="17"/>
  <c r="V34" i="17"/>
  <c r="W35" i="17" s="1"/>
  <c r="V33" i="17"/>
  <c r="W34" i="17" s="1"/>
  <c r="X35" i="17" s="1"/>
  <c r="AD61" i="17"/>
  <c r="AD60" i="17"/>
  <c r="V36" i="17"/>
  <c r="AC60" i="18"/>
  <c r="AB60" i="18"/>
  <c r="V41" i="18"/>
  <c r="W42" i="18" s="1"/>
  <c r="V40" i="18"/>
  <c r="AA62" i="18"/>
  <c r="AB61" i="18"/>
  <c r="V13" i="18"/>
  <c r="W14" i="18" s="1"/>
  <c r="X15" i="18" s="1"/>
  <c r="Y16" i="18" s="1"/>
  <c r="Z17" i="18" s="1"/>
  <c r="AA18" i="18" s="1"/>
  <c r="AB19" i="18" s="1"/>
  <c r="AC20" i="18" s="1"/>
  <c r="AD21" i="18" s="1"/>
  <c r="AE22" i="18" s="1"/>
  <c r="AF23" i="18" s="1"/>
  <c r="AF59" i="18" s="1"/>
  <c r="V12" i="18"/>
  <c r="AB62" i="18"/>
  <c r="W67" i="18"/>
  <c r="V66" i="18" s="1"/>
  <c r="W68" i="18"/>
  <c r="Z64" i="18"/>
  <c r="Y63" i="18" s="1"/>
  <c r="Z65" i="18"/>
  <c r="Y63" i="17"/>
  <c r="X62" i="17" s="1"/>
  <c r="Y64" i="17"/>
  <c r="W36" i="16"/>
  <c r="X37" i="16" s="1"/>
  <c r="Y38" i="16" s="1"/>
  <c r="W35" i="16"/>
  <c r="V40" i="16"/>
  <c r="W41" i="16" s="1"/>
  <c r="X42" i="16" s="1"/>
  <c r="V39" i="16"/>
  <c r="U12" i="16"/>
  <c r="U13" i="16"/>
  <c r="V14" i="16" s="1"/>
  <c r="W15" i="16" s="1"/>
  <c r="X16" i="16" s="1"/>
  <c r="Y17" i="16" s="1"/>
  <c r="Z18" i="16" s="1"/>
  <c r="AA19" i="16" s="1"/>
  <c r="AB20" i="16" s="1"/>
  <c r="AC21" i="16" s="1"/>
  <c r="AD22" i="16" s="1"/>
  <c r="AE23" i="16" s="1"/>
  <c r="AF24" i="16" s="1"/>
  <c r="W12" i="17" l="1"/>
  <c r="W13" i="17"/>
  <c r="X14" i="17" s="1"/>
  <c r="Y15" i="17" s="1"/>
  <c r="Z16" i="17" s="1"/>
  <c r="AA17" i="17" s="1"/>
  <c r="AB18" i="17" s="1"/>
  <c r="AC19" i="17" s="1"/>
  <c r="AD20" i="17" s="1"/>
  <c r="AE21" i="17" s="1"/>
  <c r="AF22" i="17" s="1"/>
  <c r="AF58" i="17" s="1"/>
  <c r="AE58" i="17" s="1"/>
  <c r="AE59" i="17"/>
  <c r="W66" i="17"/>
  <c r="V65" i="17" s="1"/>
  <c r="W67" i="17"/>
  <c r="AC61" i="17"/>
  <c r="AC60" i="17"/>
  <c r="W36" i="17"/>
  <c r="W37" i="17"/>
  <c r="X38" i="17" s="1"/>
  <c r="Y39" i="17" s="1"/>
  <c r="Z40" i="17" s="1"/>
  <c r="AA41" i="17" s="1"/>
  <c r="AB42" i="17" s="1"/>
  <c r="Y64" i="18"/>
  <c r="X63" i="18" s="1"/>
  <c r="Y65" i="18"/>
  <c r="W12" i="18"/>
  <c r="W13" i="18"/>
  <c r="X14" i="18" s="1"/>
  <c r="Y15" i="18" s="1"/>
  <c r="Z16" i="18" s="1"/>
  <c r="AA17" i="18" s="1"/>
  <c r="AB18" i="18" s="1"/>
  <c r="AC19" i="18" s="1"/>
  <c r="AD20" i="18" s="1"/>
  <c r="AE21" i="18" s="1"/>
  <c r="AF22" i="18" s="1"/>
  <c r="AF58" i="18" s="1"/>
  <c r="AE58" i="18"/>
  <c r="V67" i="18"/>
  <c r="U66" i="18" s="1"/>
  <c r="V68" i="18"/>
  <c r="AA60" i="18"/>
  <c r="Z62" i="18"/>
  <c r="AE59" i="18"/>
  <c r="W41" i="18"/>
  <c r="X42" i="18" s="1"/>
  <c r="W40" i="18"/>
  <c r="AA61" i="18"/>
  <c r="Z61" i="18" s="1"/>
  <c r="X63" i="17"/>
  <c r="W62" i="17" s="1"/>
  <c r="X64" i="17"/>
  <c r="V12" i="16"/>
  <c r="V13" i="16"/>
  <c r="W14" i="16" s="1"/>
  <c r="X15" i="16" s="1"/>
  <c r="Y16" i="16" s="1"/>
  <c r="Z17" i="16" s="1"/>
  <c r="AA18" i="16" s="1"/>
  <c r="AB19" i="16" s="1"/>
  <c r="AC20" i="16" s="1"/>
  <c r="AD21" i="16" s="1"/>
  <c r="AE22" i="16" s="1"/>
  <c r="AF23" i="16" s="1"/>
  <c r="W40" i="16"/>
  <c r="X41" i="16" s="1"/>
  <c r="Y42" i="16" s="1"/>
  <c r="W39" i="16"/>
  <c r="X36" i="16"/>
  <c r="Y37" i="16" s="1"/>
  <c r="Z38" i="16" s="1"/>
  <c r="X35" i="16"/>
  <c r="Y36" i="16" s="1"/>
  <c r="Z37" i="16" s="1"/>
  <c r="AA38" i="16" s="1"/>
  <c r="V66" i="17" l="1"/>
  <c r="U65" i="17" s="1"/>
  <c r="V67" i="17"/>
  <c r="AD59" i="17"/>
  <c r="AC59" i="17" s="1"/>
  <c r="AD58" i="17"/>
  <c r="AC58" i="17" s="1"/>
  <c r="X37" i="17"/>
  <c r="Y38" i="17" s="1"/>
  <c r="Z39" i="17" s="1"/>
  <c r="AA40" i="17" s="1"/>
  <c r="AB41" i="17" s="1"/>
  <c r="AC42" i="17" s="1"/>
  <c r="X13" i="17"/>
  <c r="Y14" i="17" s="1"/>
  <c r="Z15" i="17" s="1"/>
  <c r="AA16" i="17" s="1"/>
  <c r="AB17" i="17" s="1"/>
  <c r="AC18" i="17" s="1"/>
  <c r="AD19" i="17" s="1"/>
  <c r="AE20" i="17" s="1"/>
  <c r="AF21" i="17" s="1"/>
  <c r="AF57" i="17" s="1"/>
  <c r="AE57" i="17" s="1"/>
  <c r="AD57" i="17" s="1"/>
  <c r="X12" i="17"/>
  <c r="AB61" i="17"/>
  <c r="AB60" i="17"/>
  <c r="X36" i="17"/>
  <c r="Y60" i="18"/>
  <c r="U67" i="18"/>
  <c r="T66" i="18" s="1"/>
  <c r="X41" i="18"/>
  <c r="Y42" i="18" s="1"/>
  <c r="X40" i="18"/>
  <c r="Y61" i="18"/>
  <c r="X60" i="18" s="1"/>
  <c r="Y62" i="18"/>
  <c r="X64" i="18"/>
  <c r="W63" i="18" s="1"/>
  <c r="X65" i="18"/>
  <c r="Z60" i="18"/>
  <c r="AD58" i="18"/>
  <c r="AD59" i="18"/>
  <c r="X12" i="18"/>
  <c r="X13" i="18"/>
  <c r="Y14" i="18" s="1"/>
  <c r="Z15" i="18" s="1"/>
  <c r="AA16" i="18" s="1"/>
  <c r="AB17" i="18" s="1"/>
  <c r="AC18" i="18" s="1"/>
  <c r="AD19" i="18" s="1"/>
  <c r="AE20" i="18" s="1"/>
  <c r="AF21" i="18" s="1"/>
  <c r="AF57" i="18" s="1"/>
  <c r="AE57" i="18" s="1"/>
  <c r="W63" i="17"/>
  <c r="V62" i="17" s="1"/>
  <c r="W64" i="17"/>
  <c r="X40" i="16"/>
  <c r="Y41" i="16" s="1"/>
  <c r="Z42" i="16" s="1"/>
  <c r="X39" i="16"/>
  <c r="W12" i="16"/>
  <c r="W13" i="16"/>
  <c r="X14" i="16" s="1"/>
  <c r="Y15" i="16" s="1"/>
  <c r="Z16" i="16" s="1"/>
  <c r="AA17" i="16" s="1"/>
  <c r="AB18" i="16" s="1"/>
  <c r="AC19" i="16" s="1"/>
  <c r="AD20" i="16" s="1"/>
  <c r="AE21" i="16" s="1"/>
  <c r="AF22" i="16" s="1"/>
  <c r="Y13" i="17" l="1"/>
  <c r="Z14" i="17" s="1"/>
  <c r="AA15" i="17" s="1"/>
  <c r="AB16" i="17" s="1"/>
  <c r="AC17" i="17" s="1"/>
  <c r="AD18" i="17" s="1"/>
  <c r="AE19" i="17" s="1"/>
  <c r="AF20" i="17" s="1"/>
  <c r="AF56" i="17" s="1"/>
  <c r="Y12" i="17"/>
  <c r="AA61" i="17"/>
  <c r="AA60" i="17"/>
  <c r="AB58" i="17"/>
  <c r="AE56" i="17"/>
  <c r="AD56" i="17" s="1"/>
  <c r="AC56" i="17" s="1"/>
  <c r="AB59" i="17"/>
  <c r="AA58" i="17" s="1"/>
  <c r="U66" i="17"/>
  <c r="T65" i="17" s="1"/>
  <c r="U67" i="17"/>
  <c r="Y37" i="17"/>
  <c r="Z38" i="17" s="1"/>
  <c r="AA39" i="17" s="1"/>
  <c r="AB40" i="17" s="1"/>
  <c r="AC41" i="17" s="1"/>
  <c r="AD42" i="17" s="1"/>
  <c r="Y36" i="17"/>
  <c r="Z37" i="17" s="1"/>
  <c r="AA38" i="17" s="1"/>
  <c r="AB39" i="17" s="1"/>
  <c r="AC40" i="17" s="1"/>
  <c r="AD41" i="17" s="1"/>
  <c r="AE42" i="17" s="1"/>
  <c r="AD57" i="18"/>
  <c r="W64" i="18"/>
  <c r="V63" i="18" s="1"/>
  <c r="W65" i="18"/>
  <c r="Y13" i="18"/>
  <c r="Z14" i="18" s="1"/>
  <c r="AA15" i="18" s="1"/>
  <c r="AB16" i="18" s="1"/>
  <c r="AC17" i="18" s="1"/>
  <c r="AD18" i="18" s="1"/>
  <c r="AE19" i="18" s="1"/>
  <c r="AF20" i="18" s="1"/>
  <c r="AF56" i="18" s="1"/>
  <c r="Y12" i="18"/>
  <c r="AC58" i="18"/>
  <c r="AB57" i="18" s="1"/>
  <c r="AC59" i="18"/>
  <c r="AC57" i="18"/>
  <c r="Y41" i="18"/>
  <c r="Z42" i="18" s="1"/>
  <c r="Y40" i="18"/>
  <c r="X61" i="18"/>
  <c r="W60" i="18" s="1"/>
  <c r="X62" i="18"/>
  <c r="AC57" i="17"/>
  <c r="V63" i="17"/>
  <c r="U62" i="17" s="1"/>
  <c r="V64" i="17"/>
  <c r="X12" i="16"/>
  <c r="X13" i="16"/>
  <c r="Y14" i="16" s="1"/>
  <c r="Z15" i="16" s="1"/>
  <c r="AA16" i="16" s="1"/>
  <c r="AB17" i="16" s="1"/>
  <c r="AC18" i="16" s="1"/>
  <c r="AD19" i="16" s="1"/>
  <c r="AE20" i="16" s="1"/>
  <c r="AF21" i="16" s="1"/>
  <c r="Y40" i="16"/>
  <c r="Z41" i="16" s="1"/>
  <c r="AA42" i="16" s="1"/>
  <c r="Y39" i="16"/>
  <c r="AA59" i="17" l="1"/>
  <c r="Z58" i="17" s="1"/>
  <c r="Z59" i="17"/>
  <c r="Y58" i="17" s="1"/>
  <c r="Z61" i="17"/>
  <c r="Z60" i="17"/>
  <c r="Z12" i="17"/>
  <c r="Z13" i="17"/>
  <c r="AA14" i="17" s="1"/>
  <c r="AB15" i="17" s="1"/>
  <c r="AC16" i="17" s="1"/>
  <c r="AD17" i="17" s="1"/>
  <c r="AE18" i="17" s="1"/>
  <c r="AF19" i="17" s="1"/>
  <c r="AF55" i="17" s="1"/>
  <c r="AE55" i="17" s="1"/>
  <c r="AD55" i="17" s="1"/>
  <c r="AC55" i="17" s="1"/>
  <c r="T66" i="17"/>
  <c r="S65" i="17" s="1"/>
  <c r="Z41" i="18"/>
  <c r="AA42" i="18" s="1"/>
  <c r="Z40" i="18"/>
  <c r="V64" i="18"/>
  <c r="U63" i="18" s="1"/>
  <c r="V65" i="18"/>
  <c r="W61" i="18"/>
  <c r="V60" i="18" s="1"/>
  <c r="W62" i="18"/>
  <c r="AE56" i="18"/>
  <c r="Z12" i="18"/>
  <c r="Z13" i="18"/>
  <c r="AA14" i="18" s="1"/>
  <c r="AB15" i="18" s="1"/>
  <c r="AC16" i="18" s="1"/>
  <c r="AD17" i="18" s="1"/>
  <c r="AE18" i="18" s="1"/>
  <c r="AF19" i="18" s="1"/>
  <c r="AF55" i="18" s="1"/>
  <c r="AE55" i="18" s="1"/>
  <c r="AB58" i="18"/>
  <c r="AA57" i="18" s="1"/>
  <c r="AB59" i="18"/>
  <c r="U63" i="17"/>
  <c r="T62" i="17" s="1"/>
  <c r="U64" i="17"/>
  <c r="AB56" i="17"/>
  <c r="AB57" i="17"/>
  <c r="Z40" i="16"/>
  <c r="AA41" i="16" s="1"/>
  <c r="AB42" i="16" s="1"/>
  <c r="Z39" i="16"/>
  <c r="Y12" i="16"/>
  <c r="Y13" i="16"/>
  <c r="Z14" i="16" s="1"/>
  <c r="AA15" i="16" s="1"/>
  <c r="AB16" i="16" s="1"/>
  <c r="AC17" i="16" s="1"/>
  <c r="AD18" i="16" s="1"/>
  <c r="AE19" i="16" s="1"/>
  <c r="AF20" i="16" s="1"/>
  <c r="AA12" i="17" l="1"/>
  <c r="AA13" i="17"/>
  <c r="AB14" i="17" s="1"/>
  <c r="AC15" i="17" s="1"/>
  <c r="AD16" i="17" s="1"/>
  <c r="AE17" i="17" s="1"/>
  <c r="AF18" i="17" s="1"/>
  <c r="AF54" i="17" s="1"/>
  <c r="Y60" i="17"/>
  <c r="Y61" i="17"/>
  <c r="Y59" i="17"/>
  <c r="X58" i="17" s="1"/>
  <c r="AA58" i="18"/>
  <c r="Z57" i="18" s="1"/>
  <c r="AA59" i="18"/>
  <c r="AD55" i="18"/>
  <c r="AD56" i="18"/>
  <c r="AA41" i="18"/>
  <c r="AB42" i="18" s="1"/>
  <c r="AA40" i="18"/>
  <c r="U64" i="18"/>
  <c r="T63" i="18" s="1"/>
  <c r="U65" i="18"/>
  <c r="AA13" i="18"/>
  <c r="AB14" i="18" s="1"/>
  <c r="AC15" i="18" s="1"/>
  <c r="AD16" i="18" s="1"/>
  <c r="AE17" i="18" s="1"/>
  <c r="AF18" i="18" s="1"/>
  <c r="AF54" i="18" s="1"/>
  <c r="AA12" i="18"/>
  <c r="V61" i="18"/>
  <c r="U60" i="18" s="1"/>
  <c r="V62" i="18"/>
  <c r="AA56" i="17"/>
  <c r="AA57" i="17"/>
  <c r="T63" i="17"/>
  <c r="S62" i="17" s="1"/>
  <c r="T64" i="17"/>
  <c r="AB55" i="17"/>
  <c r="Z13" i="16"/>
  <c r="AA14" i="16" s="1"/>
  <c r="AB15" i="16" s="1"/>
  <c r="AC16" i="16" s="1"/>
  <c r="AD17" i="16" s="1"/>
  <c r="AE18" i="16" s="1"/>
  <c r="AF19" i="16" s="1"/>
  <c r="Z12" i="16"/>
  <c r="AA40" i="16"/>
  <c r="AB41" i="16" s="1"/>
  <c r="AC42" i="16" s="1"/>
  <c r="AA39" i="16"/>
  <c r="X59" i="17" l="1"/>
  <c r="AB13" i="17"/>
  <c r="AC14" i="17" s="1"/>
  <c r="AD15" i="17" s="1"/>
  <c r="AE16" i="17" s="1"/>
  <c r="AF17" i="17" s="1"/>
  <c r="AF53" i="17" s="1"/>
  <c r="AE53" i="17" s="1"/>
  <c r="AB12" i="17"/>
  <c r="X60" i="17"/>
  <c r="W59" i="17" s="1"/>
  <c r="X61" i="17"/>
  <c r="AE54" i="17"/>
  <c r="AC55" i="18"/>
  <c r="AC56" i="18"/>
  <c r="AB13" i="18"/>
  <c r="AC14" i="18" s="1"/>
  <c r="AD15" i="18" s="1"/>
  <c r="AE16" i="18" s="1"/>
  <c r="AF17" i="18" s="1"/>
  <c r="AF53" i="18" s="1"/>
  <c r="AE53" i="18" s="1"/>
  <c r="AB12" i="18"/>
  <c r="T64" i="18"/>
  <c r="S63" i="18" s="1"/>
  <c r="T65" i="18"/>
  <c r="AE54" i="18"/>
  <c r="Z58" i="18"/>
  <c r="Y57" i="18" s="1"/>
  <c r="Z59" i="18"/>
  <c r="U61" i="18"/>
  <c r="T60" i="18" s="1"/>
  <c r="U62" i="18"/>
  <c r="AB41" i="18"/>
  <c r="AC42" i="18" s="1"/>
  <c r="AB40" i="18"/>
  <c r="S63" i="17"/>
  <c r="R62" i="17" s="1"/>
  <c r="S64" i="17"/>
  <c r="AA55" i="17"/>
  <c r="W58" i="17"/>
  <c r="Z56" i="17"/>
  <c r="Z57" i="17"/>
  <c r="AB40" i="16"/>
  <c r="AC41" i="16" s="1"/>
  <c r="AD42" i="16" s="1"/>
  <c r="AB39" i="16"/>
  <c r="AC40" i="16" s="1"/>
  <c r="AD41" i="16" s="1"/>
  <c r="AE42" i="16" s="1"/>
  <c r="AA13" i="16"/>
  <c r="AB14" i="16" s="1"/>
  <c r="AC15" i="16" s="1"/>
  <c r="AD16" i="16" s="1"/>
  <c r="AE17" i="16" s="1"/>
  <c r="AF18" i="16" s="1"/>
  <c r="AA12" i="16"/>
  <c r="W60" i="17" l="1"/>
  <c r="V59" i="17" s="1"/>
  <c r="W61" i="17"/>
  <c r="AC12" i="17"/>
  <c r="AC13" i="17"/>
  <c r="AD14" i="17" s="1"/>
  <c r="AE15" i="17" s="1"/>
  <c r="AF16" i="17" s="1"/>
  <c r="AF52" i="17" s="1"/>
  <c r="AE52" i="17" s="1"/>
  <c r="AD53" i="17"/>
  <c r="AD54" i="17"/>
  <c r="AC12" i="18"/>
  <c r="AC13" i="18"/>
  <c r="AD14" i="18" s="1"/>
  <c r="AE15" i="18" s="1"/>
  <c r="AF16" i="18" s="1"/>
  <c r="AF52" i="18" s="1"/>
  <c r="Y58" i="18"/>
  <c r="X57" i="18" s="1"/>
  <c r="Y59" i="18"/>
  <c r="AB55" i="18"/>
  <c r="AB56" i="18"/>
  <c r="T61" i="18"/>
  <c r="S60" i="18" s="1"/>
  <c r="T62" i="18"/>
  <c r="AC41" i="18"/>
  <c r="AD42" i="18" s="1"/>
  <c r="AC40" i="18"/>
  <c r="AD41" i="18" s="1"/>
  <c r="AE42" i="18" s="1"/>
  <c r="AD53" i="18"/>
  <c r="AD54" i="18"/>
  <c r="S64" i="18"/>
  <c r="R63" i="18" s="1"/>
  <c r="S65" i="18"/>
  <c r="R64" i="18" s="1"/>
  <c r="Q63" i="18" s="1"/>
  <c r="Y56" i="17"/>
  <c r="Y57" i="17"/>
  <c r="V58" i="17"/>
  <c r="Z55" i="17"/>
  <c r="Y55" i="17" s="1"/>
  <c r="R63" i="17"/>
  <c r="Q62" i="17" s="1"/>
  <c r="R64" i="17"/>
  <c r="Q63" i="17" s="1"/>
  <c r="P62" i="17" s="1"/>
  <c r="AB12" i="16"/>
  <c r="AB13" i="16"/>
  <c r="AC14" i="16" s="1"/>
  <c r="AD15" i="16" s="1"/>
  <c r="AE16" i="16" s="1"/>
  <c r="AF17" i="16" s="1"/>
  <c r="AC54" i="17" l="1"/>
  <c r="AC53" i="17"/>
  <c r="AD52" i="17"/>
  <c r="AD12" i="17"/>
  <c r="AD13" i="17"/>
  <c r="AE14" i="17" s="1"/>
  <c r="AF15" i="17" s="1"/>
  <c r="AF51" i="17" s="1"/>
  <c r="AE51" i="17" s="1"/>
  <c r="AD51" i="17" s="1"/>
  <c r="V61" i="17"/>
  <c r="V60" i="17"/>
  <c r="U59" i="17" s="1"/>
  <c r="AD13" i="18"/>
  <c r="AE14" i="18" s="1"/>
  <c r="AF15" i="18" s="1"/>
  <c r="AF51" i="18" s="1"/>
  <c r="AD12" i="18"/>
  <c r="AE52" i="18"/>
  <c r="X58" i="18"/>
  <c r="W57" i="18" s="1"/>
  <c r="X59" i="18"/>
  <c r="S61" i="18"/>
  <c r="R60" i="18" s="1"/>
  <c r="S62" i="18"/>
  <c r="AA55" i="18"/>
  <c r="AA56" i="18"/>
  <c r="AC53" i="18"/>
  <c r="AC54" i="18"/>
  <c r="X55" i="17"/>
  <c r="AC52" i="17"/>
  <c r="X56" i="17"/>
  <c r="X57" i="17"/>
  <c r="U58" i="17"/>
  <c r="AC12" i="16"/>
  <c r="AC13" i="16"/>
  <c r="AD14" i="16" s="1"/>
  <c r="AE15" i="16" s="1"/>
  <c r="AF16" i="16" s="1"/>
  <c r="AC51" i="17" l="1"/>
  <c r="U61" i="17"/>
  <c r="U60" i="17"/>
  <c r="T59" i="17" s="1"/>
  <c r="AE13" i="17"/>
  <c r="AF14" i="17" s="1"/>
  <c r="AF50" i="17" s="1"/>
  <c r="AE12" i="17"/>
  <c r="AE50" i="17"/>
  <c r="W55" i="17"/>
  <c r="AB53" i="17"/>
  <c r="AB54" i="17"/>
  <c r="AE12" i="18"/>
  <c r="AE13" i="18"/>
  <c r="AF14" i="18" s="1"/>
  <c r="AF50" i="18" s="1"/>
  <c r="W58" i="18"/>
  <c r="V57" i="18" s="1"/>
  <c r="W59" i="18"/>
  <c r="AE50" i="18"/>
  <c r="AB53" i="18"/>
  <c r="AB54" i="18"/>
  <c r="R61" i="18"/>
  <c r="Q60" i="18" s="1"/>
  <c r="R62" i="18"/>
  <c r="AE51" i="18"/>
  <c r="AD51" i="18"/>
  <c r="AD52" i="18"/>
  <c r="Z55" i="18"/>
  <c r="Z56" i="18"/>
  <c r="T58" i="17"/>
  <c r="W56" i="17"/>
  <c r="V55" i="17" s="1"/>
  <c r="W57" i="17"/>
  <c r="AB51" i="17"/>
  <c r="AB52" i="17"/>
  <c r="AD12" i="16"/>
  <c r="AD13" i="16"/>
  <c r="AE14" i="16" s="1"/>
  <c r="AF15" i="16" s="1"/>
  <c r="AF12" i="17" l="1"/>
  <c r="AF48" i="17" s="1"/>
  <c r="AF13" i="17"/>
  <c r="AF49" i="17" s="1"/>
  <c r="AE48" i="17" s="1"/>
  <c r="AE49" i="17"/>
  <c r="AD48" i="17" s="1"/>
  <c r="AD49" i="17"/>
  <c r="AD50" i="17"/>
  <c r="AC49" i="17" s="1"/>
  <c r="T60" i="17"/>
  <c r="S59" i="17" s="1"/>
  <c r="T61" i="17"/>
  <c r="AA53" i="17"/>
  <c r="AA54" i="17"/>
  <c r="AC51" i="18"/>
  <c r="AC52" i="18"/>
  <c r="AA53" i="18"/>
  <c r="AA54" i="18"/>
  <c r="AD50" i="18"/>
  <c r="V58" i="18"/>
  <c r="U57" i="18" s="1"/>
  <c r="V59" i="18"/>
  <c r="Q61" i="18"/>
  <c r="P60" i="18" s="1"/>
  <c r="Q62" i="18"/>
  <c r="Y55" i="18"/>
  <c r="Y56" i="18"/>
  <c r="AF13" i="18"/>
  <c r="AF49" i="18" s="1"/>
  <c r="AE48" i="18" s="1"/>
  <c r="AF12" i="18"/>
  <c r="AF48" i="18" s="1"/>
  <c r="V56" i="17"/>
  <c r="U55" i="17" s="1"/>
  <c r="V57" i="17"/>
  <c r="AA51" i="17"/>
  <c r="AA52" i="17"/>
  <c r="S58" i="17"/>
  <c r="AE12" i="16"/>
  <c r="AE13" i="16"/>
  <c r="AF14" i="16" s="1"/>
  <c r="S61" i="17" l="1"/>
  <c r="S60" i="17"/>
  <c r="R59" i="17" s="1"/>
  <c r="AC48" i="17"/>
  <c r="AB48" i="17" s="1"/>
  <c r="AC50" i="17"/>
  <c r="AB49" i="17" s="1"/>
  <c r="AA48" i="17" s="1"/>
  <c r="Z53" i="17"/>
  <c r="Z54" i="17"/>
  <c r="AB51" i="18"/>
  <c r="AB52" i="18"/>
  <c r="U58" i="18"/>
  <c r="T57" i="18" s="1"/>
  <c r="U59" i="18"/>
  <c r="AC50" i="18"/>
  <c r="AE49" i="18"/>
  <c r="X55" i="18"/>
  <c r="X56" i="18"/>
  <c r="P61" i="18"/>
  <c r="O60" i="18" s="1"/>
  <c r="P62" i="18"/>
  <c r="O61" i="18" s="1"/>
  <c r="N60" i="18" s="1"/>
  <c r="Z53" i="18"/>
  <c r="Z54" i="18"/>
  <c r="Z51" i="17"/>
  <c r="Z52" i="17"/>
  <c r="R58" i="17"/>
  <c r="U56" i="17"/>
  <c r="T55" i="17" s="1"/>
  <c r="U57" i="17"/>
  <c r="AF12" i="16"/>
  <c r="AF13" i="16"/>
  <c r="Y53" i="17" l="1"/>
  <c r="Y54" i="17"/>
  <c r="R60" i="17"/>
  <c r="Q59" i="17" s="1"/>
  <c r="R61" i="17"/>
  <c r="AB50" i="17"/>
  <c r="AA49" i="17" s="1"/>
  <c r="Z48" i="17" s="1"/>
  <c r="T58" i="18"/>
  <c r="S57" i="18" s="1"/>
  <c r="T59" i="18"/>
  <c r="AD48" i="18"/>
  <c r="AD49" i="18"/>
  <c r="W55" i="18"/>
  <c r="W56" i="18"/>
  <c r="AA51" i="18"/>
  <c r="AA52" i="18"/>
  <c r="AB50" i="18"/>
  <c r="Y53" i="18"/>
  <c r="Y54" i="18"/>
  <c r="Y51" i="17"/>
  <c r="Y52" i="17"/>
  <c r="T56" i="17"/>
  <c r="S55" i="17" s="1"/>
  <c r="T57" i="17"/>
  <c r="Q58" i="17"/>
  <c r="AA50" i="17"/>
  <c r="Q61" i="17" l="1"/>
  <c r="Q60" i="17"/>
  <c r="P59" i="17" s="1"/>
  <c r="X53" i="17"/>
  <c r="X54" i="17"/>
  <c r="X53" i="18"/>
  <c r="X54" i="18"/>
  <c r="S58" i="18"/>
  <c r="R57" i="18" s="1"/>
  <c r="S59" i="18"/>
  <c r="Z50" i="18"/>
  <c r="AC48" i="18"/>
  <c r="AC49" i="18"/>
  <c r="Z51" i="18"/>
  <c r="Z52" i="18"/>
  <c r="AA50" i="18"/>
  <c r="V55" i="18"/>
  <c r="V56" i="18"/>
  <c r="P58" i="17"/>
  <c r="Z49" i="17"/>
  <c r="Y48" i="17" s="1"/>
  <c r="Z50" i="17"/>
  <c r="S56" i="17"/>
  <c r="R55" i="17" s="1"/>
  <c r="S57" i="17"/>
  <c r="X51" i="17"/>
  <c r="X52" i="17"/>
  <c r="W53" i="17" l="1"/>
  <c r="W54" i="17"/>
  <c r="P61" i="17"/>
  <c r="P60" i="17"/>
  <c r="O59" i="17" s="1"/>
  <c r="U55" i="18"/>
  <c r="U56" i="18"/>
  <c r="Y51" i="18"/>
  <c r="Y52" i="18"/>
  <c r="Y50" i="18"/>
  <c r="R58" i="18"/>
  <c r="Q57" i="18" s="1"/>
  <c r="R59" i="18"/>
  <c r="AB48" i="18"/>
  <c r="AB49" i="18"/>
  <c r="W53" i="18"/>
  <c r="W54" i="18"/>
  <c r="W51" i="17"/>
  <c r="W52" i="17"/>
  <c r="R56" i="17"/>
  <c r="Q55" i="17" s="1"/>
  <c r="R57" i="17"/>
  <c r="Y49" i="17"/>
  <c r="X48" i="17" s="1"/>
  <c r="Y50" i="17"/>
  <c r="O58" i="17"/>
  <c r="O61" i="17" l="1"/>
  <c r="O60" i="17"/>
  <c r="N59" i="17" s="1"/>
  <c r="V53" i="17"/>
  <c r="V54" i="17"/>
  <c r="X51" i="18"/>
  <c r="X52" i="18"/>
  <c r="V53" i="18"/>
  <c r="V54" i="18"/>
  <c r="X50" i="18"/>
  <c r="AA48" i="18"/>
  <c r="AA49" i="18"/>
  <c r="T55" i="18"/>
  <c r="T56" i="18"/>
  <c r="Q58" i="18"/>
  <c r="P57" i="18" s="1"/>
  <c r="Q59" i="18"/>
  <c r="V51" i="17"/>
  <c r="V52" i="17"/>
  <c r="X49" i="17"/>
  <c r="W48" i="17" s="1"/>
  <c r="X50" i="17"/>
  <c r="N58" i="17"/>
  <c r="Q56" i="17"/>
  <c r="P55" i="17" s="1"/>
  <c r="Q57" i="17"/>
  <c r="U53" i="17" l="1"/>
  <c r="U54" i="17"/>
  <c r="N60" i="17"/>
  <c r="M59" i="17" s="1"/>
  <c r="P58" i="18"/>
  <c r="O57" i="18" s="1"/>
  <c r="P59" i="18"/>
  <c r="U53" i="18"/>
  <c r="U54" i="18"/>
  <c r="Z48" i="18"/>
  <c r="Z49" i="18"/>
  <c r="W50" i="18"/>
  <c r="S55" i="18"/>
  <c r="S56" i="18"/>
  <c r="W51" i="18"/>
  <c r="V50" i="18" s="1"/>
  <c r="W52" i="18"/>
  <c r="P56" i="17"/>
  <c r="O55" i="17" s="1"/>
  <c r="P57" i="17"/>
  <c r="M58" i="17"/>
  <c r="W49" i="17"/>
  <c r="V48" i="17" s="1"/>
  <c r="W50" i="17"/>
  <c r="U51" i="17"/>
  <c r="U52" i="17"/>
  <c r="T53" i="17" l="1"/>
  <c r="T54" i="17"/>
  <c r="V51" i="18"/>
  <c r="U50" i="18" s="1"/>
  <c r="V52" i="18"/>
  <c r="T53" i="18"/>
  <c r="T54" i="18"/>
  <c r="O58" i="18"/>
  <c r="N57" i="18" s="1"/>
  <c r="O59" i="18"/>
  <c r="R55" i="18"/>
  <c r="R56" i="18"/>
  <c r="Y48" i="18"/>
  <c r="Y49" i="18"/>
  <c r="V49" i="17"/>
  <c r="U48" i="17" s="1"/>
  <c r="V50" i="17"/>
  <c r="L58" i="17"/>
  <c r="O56" i="17"/>
  <c r="N55" i="17" s="1"/>
  <c r="O57" i="17"/>
  <c r="T51" i="17"/>
  <c r="T52" i="17"/>
  <c r="S53" i="17" l="1"/>
  <c r="S54" i="17"/>
  <c r="S53" i="18"/>
  <c r="S54" i="18"/>
  <c r="Q55" i="18"/>
  <c r="Q56" i="18"/>
  <c r="X48" i="18"/>
  <c r="X49" i="18"/>
  <c r="N58" i="18"/>
  <c r="M57" i="18" s="1"/>
  <c r="N59" i="18"/>
  <c r="U51" i="18"/>
  <c r="T50" i="18" s="1"/>
  <c r="U52" i="18"/>
  <c r="U49" i="17"/>
  <c r="T48" i="17" s="1"/>
  <c r="U50" i="17"/>
  <c r="S51" i="17"/>
  <c r="S52" i="17"/>
  <c r="N56" i="17"/>
  <c r="M55" i="17" s="1"/>
  <c r="N57" i="17"/>
  <c r="R53" i="17" l="1"/>
  <c r="R54" i="17"/>
  <c r="P55" i="18"/>
  <c r="P56" i="18"/>
  <c r="W48" i="18"/>
  <c r="W49" i="18"/>
  <c r="T51" i="18"/>
  <c r="S50" i="18" s="1"/>
  <c r="T52" i="18"/>
  <c r="M58" i="18"/>
  <c r="L57" i="18" s="1"/>
  <c r="M59" i="18"/>
  <c r="L58" i="18" s="1"/>
  <c r="K57" i="18" s="1"/>
  <c r="R53" i="18"/>
  <c r="R54" i="18"/>
  <c r="R51" i="17"/>
  <c r="R52" i="17"/>
  <c r="T49" i="17"/>
  <c r="S48" i="17" s="1"/>
  <c r="T50" i="17"/>
  <c r="M56" i="17"/>
  <c r="L55" i="17" s="1"/>
  <c r="M57" i="17"/>
  <c r="Q54" i="17" l="1"/>
  <c r="Q53" i="17"/>
  <c r="Q53" i="18"/>
  <c r="Q54" i="18"/>
  <c r="S51" i="18"/>
  <c r="R50" i="18" s="1"/>
  <c r="S52" i="18"/>
  <c r="V48" i="18"/>
  <c r="V49" i="18"/>
  <c r="O55" i="18"/>
  <c r="O56" i="18"/>
  <c r="Q51" i="17"/>
  <c r="Q52" i="17"/>
  <c r="S49" i="17"/>
  <c r="R48" i="17" s="1"/>
  <c r="S50" i="17"/>
  <c r="L56" i="17"/>
  <c r="K55" i="17" s="1"/>
  <c r="L57" i="17"/>
  <c r="P53" i="17" l="1"/>
  <c r="P54" i="17"/>
  <c r="R51" i="18"/>
  <c r="Q50" i="18" s="1"/>
  <c r="R52" i="18"/>
  <c r="N55" i="18"/>
  <c r="N56" i="18"/>
  <c r="P53" i="18"/>
  <c r="P54" i="18"/>
  <c r="U48" i="18"/>
  <c r="U49" i="18"/>
  <c r="R49" i="17"/>
  <c r="Q48" i="17" s="1"/>
  <c r="R50" i="17"/>
  <c r="P51" i="17"/>
  <c r="P52" i="17"/>
  <c r="K56" i="17"/>
  <c r="J55" i="17" s="1"/>
  <c r="K57" i="17"/>
  <c r="O54" i="17" l="1"/>
  <c r="O53" i="17"/>
  <c r="O53" i="18"/>
  <c r="O54" i="18"/>
  <c r="Q51" i="18"/>
  <c r="P50" i="18" s="1"/>
  <c r="Q52" i="18"/>
  <c r="M55" i="18"/>
  <c r="M56" i="18"/>
  <c r="T48" i="18"/>
  <c r="T49" i="18"/>
  <c r="O51" i="17"/>
  <c r="O52" i="17"/>
  <c r="Q49" i="17"/>
  <c r="P48" i="17" s="1"/>
  <c r="Q50" i="17"/>
  <c r="J56" i="17"/>
  <c r="I55" i="17" s="1"/>
  <c r="N53" i="17" l="1"/>
  <c r="N54" i="17"/>
  <c r="L55" i="18"/>
  <c r="L56" i="18"/>
  <c r="P51" i="18"/>
  <c r="O50" i="18" s="1"/>
  <c r="P52" i="18"/>
  <c r="N53" i="18"/>
  <c r="N54" i="18"/>
  <c r="S48" i="18"/>
  <c r="S49" i="18"/>
  <c r="P49" i="17"/>
  <c r="O48" i="17" s="1"/>
  <c r="P50" i="17"/>
  <c r="N51" i="17"/>
  <c r="N52" i="17"/>
  <c r="M54" i="17" l="1"/>
  <c r="M53" i="17"/>
  <c r="K55" i="18"/>
  <c r="K56" i="18"/>
  <c r="M53" i="18"/>
  <c r="M54" i="18"/>
  <c r="O51" i="18"/>
  <c r="N50" i="18" s="1"/>
  <c r="O52" i="18"/>
  <c r="R48" i="18"/>
  <c r="R49" i="18"/>
  <c r="M51" i="17"/>
  <c r="M52" i="17"/>
  <c r="O49" i="17"/>
  <c r="N48" i="17" s="1"/>
  <c r="O50" i="17"/>
  <c r="L53" i="17" l="1"/>
  <c r="L54" i="17"/>
  <c r="J55" i="18"/>
  <c r="J56" i="18"/>
  <c r="I55" i="18" s="1"/>
  <c r="N51" i="18"/>
  <c r="M50" i="18" s="1"/>
  <c r="N52" i="18"/>
  <c r="L53" i="18"/>
  <c r="L54" i="18"/>
  <c r="Q48" i="18"/>
  <c r="Q49" i="18"/>
  <c r="L51" i="17"/>
  <c r="L52" i="17"/>
  <c r="N49" i="17"/>
  <c r="M48" i="17" s="1"/>
  <c r="N50" i="17"/>
  <c r="K54" i="17" l="1"/>
  <c r="K53" i="17"/>
  <c r="K53" i="18"/>
  <c r="K54" i="18"/>
  <c r="M51" i="18"/>
  <c r="L50" i="18" s="1"/>
  <c r="M52" i="18"/>
  <c r="P48" i="18"/>
  <c r="P49" i="18"/>
  <c r="M49" i="17"/>
  <c r="L48" i="17" s="1"/>
  <c r="M50" i="17"/>
  <c r="K51" i="17"/>
  <c r="K52" i="17"/>
  <c r="J53" i="17" l="1"/>
  <c r="J54" i="17"/>
  <c r="J53" i="18"/>
  <c r="J54" i="18"/>
  <c r="L51" i="18"/>
  <c r="K50" i="18" s="1"/>
  <c r="L52" i="18"/>
  <c r="O48" i="18"/>
  <c r="O49" i="18"/>
  <c r="L49" i="17"/>
  <c r="K48" i="17" s="1"/>
  <c r="L50" i="17"/>
  <c r="J51" i="17"/>
  <c r="J52" i="17"/>
  <c r="I53" i="17" l="1"/>
  <c r="I54" i="17"/>
  <c r="I53" i="18"/>
  <c r="I54" i="18"/>
  <c r="N48" i="18"/>
  <c r="N49" i="18"/>
  <c r="K51" i="18"/>
  <c r="J50" i="18" s="1"/>
  <c r="K52" i="18"/>
  <c r="K49" i="17"/>
  <c r="J48" i="17" s="1"/>
  <c r="K50" i="17"/>
  <c r="I51" i="17"/>
  <c r="I52" i="17"/>
  <c r="H53" i="17" l="1"/>
  <c r="H54" i="17"/>
  <c r="G53" i="17" s="1"/>
  <c r="J51" i="18"/>
  <c r="I50" i="18" s="1"/>
  <c r="J52" i="18"/>
  <c r="M48" i="18"/>
  <c r="M49" i="18"/>
  <c r="H53" i="18"/>
  <c r="H54" i="18"/>
  <c r="G53" i="18" s="1"/>
  <c r="J49" i="17"/>
  <c r="I48" i="17" s="1"/>
  <c r="J50" i="17"/>
  <c r="H51" i="17"/>
  <c r="H52" i="17"/>
  <c r="L48" i="18" l="1"/>
  <c r="L49" i="18"/>
  <c r="I51" i="18"/>
  <c r="H50" i="18" s="1"/>
  <c r="I52" i="18"/>
  <c r="I49" i="17"/>
  <c r="H48" i="17" s="1"/>
  <c r="I50" i="17"/>
  <c r="G51" i="17"/>
  <c r="G52" i="17"/>
  <c r="H51" i="18" l="1"/>
  <c r="G50" i="18" s="1"/>
  <c r="H52" i="18"/>
  <c r="K48" i="18"/>
  <c r="K49" i="18"/>
  <c r="H49" i="17"/>
  <c r="G48" i="17" s="1"/>
  <c r="H50" i="17"/>
  <c r="F51" i="17"/>
  <c r="F52" i="17"/>
  <c r="E51" i="17" l="1"/>
  <c r="G51" i="18"/>
  <c r="F50" i="18" s="1"/>
  <c r="G52" i="18"/>
  <c r="J48" i="18"/>
  <c r="J49" i="18"/>
  <c r="G49" i="17"/>
  <c r="F48" i="17" s="1"/>
  <c r="G50" i="17"/>
  <c r="F51" i="18" l="1"/>
  <c r="E50" i="18" s="1"/>
  <c r="F52" i="18"/>
  <c r="E51" i="18" s="1"/>
  <c r="D50" i="18" s="1"/>
  <c r="I48" i="18"/>
  <c r="I49" i="18"/>
  <c r="F49" i="17"/>
  <c r="E48" i="17" s="1"/>
  <c r="F50" i="17"/>
  <c r="H48" i="18" l="1"/>
  <c r="H49" i="18"/>
  <c r="E49" i="17"/>
  <c r="D48" i="17" s="1"/>
  <c r="E50" i="17"/>
  <c r="G48" i="18" l="1"/>
  <c r="G49" i="18"/>
  <c r="D49" i="17"/>
  <c r="C48" i="17" s="1"/>
  <c r="D50" i="17"/>
  <c r="C49" i="17" s="1"/>
  <c r="B48" i="17" s="1"/>
  <c r="E3" i="17" s="1"/>
  <c r="E3" i="19" s="1"/>
  <c r="B14" i="19" s="1"/>
  <c r="F48" i="18" l="1"/>
  <c r="F49" i="18"/>
  <c r="E48" i="18" l="1"/>
  <c r="E49" i="18"/>
  <c r="D48" i="18" l="1"/>
  <c r="D49" i="18"/>
  <c r="C48" i="18" l="1"/>
  <c r="C49" i="18"/>
  <c r="B4" i="12"/>
  <c r="B5" i="12"/>
  <c r="B6" i="12"/>
  <c r="B7" i="12"/>
  <c r="B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46" i="12"/>
  <c r="B47" i="12"/>
  <c r="B48" i="12"/>
  <c r="B49" i="12"/>
  <c r="B50" i="12"/>
  <c r="B51" i="12"/>
  <c r="B52" i="12"/>
  <c r="B53" i="12"/>
  <c r="B3" i="12"/>
  <c r="O5" i="11"/>
  <c r="P5" i="11" s="1"/>
  <c r="O4" i="11"/>
  <c r="P4" i="11" s="1"/>
  <c r="O3" i="11"/>
  <c r="P3" i="11" s="1"/>
  <c r="H53" i="11"/>
  <c r="J53" i="11" s="1"/>
  <c r="K53" i="11" s="1"/>
  <c r="L53" i="11" s="1"/>
  <c r="J52" i="11"/>
  <c r="K52" i="11" s="1"/>
  <c r="L52" i="11" s="1"/>
  <c r="I52" i="11"/>
  <c r="H52" i="11"/>
  <c r="J51" i="11"/>
  <c r="K51" i="11" s="1"/>
  <c r="L51" i="11" s="1"/>
  <c r="I51" i="11"/>
  <c r="H51" i="11"/>
  <c r="H50" i="11"/>
  <c r="J50" i="11" s="1"/>
  <c r="K50" i="11" s="1"/>
  <c r="L50" i="11" s="1"/>
  <c r="H49" i="11"/>
  <c r="J49" i="11" s="1"/>
  <c r="K49" i="11" s="1"/>
  <c r="L49" i="11" s="1"/>
  <c r="H48" i="11"/>
  <c r="J48" i="11" s="1"/>
  <c r="K48" i="11" s="1"/>
  <c r="L48" i="11" s="1"/>
  <c r="J47" i="11"/>
  <c r="K47" i="11" s="1"/>
  <c r="L47" i="11" s="1"/>
  <c r="H47" i="11"/>
  <c r="I47" i="11" s="1"/>
  <c r="J46" i="11"/>
  <c r="K46" i="11" s="1"/>
  <c r="L46" i="11" s="1"/>
  <c r="H46" i="11"/>
  <c r="I46" i="11" s="1"/>
  <c r="H45" i="11"/>
  <c r="J45" i="11" s="1"/>
  <c r="K45" i="11" s="1"/>
  <c r="L45" i="11" s="1"/>
  <c r="J44" i="11"/>
  <c r="K44" i="11" s="1"/>
  <c r="L44" i="11" s="1"/>
  <c r="I44" i="11"/>
  <c r="H44" i="11"/>
  <c r="J43" i="11"/>
  <c r="K43" i="11" s="1"/>
  <c r="L43" i="11" s="1"/>
  <c r="I43" i="11"/>
  <c r="H43" i="11"/>
  <c r="H42" i="11"/>
  <c r="J42" i="11" s="1"/>
  <c r="K42" i="11" s="1"/>
  <c r="L42" i="11" s="1"/>
  <c r="H41" i="11"/>
  <c r="J41" i="11" s="1"/>
  <c r="K41" i="11" s="1"/>
  <c r="L41" i="11" s="1"/>
  <c r="H40" i="11"/>
  <c r="J40" i="11" s="1"/>
  <c r="K40" i="11" s="1"/>
  <c r="L40" i="11" s="1"/>
  <c r="J39" i="11"/>
  <c r="K39" i="11" s="1"/>
  <c r="L39" i="11" s="1"/>
  <c r="H39" i="11"/>
  <c r="I39" i="11" s="1"/>
  <c r="J38" i="11"/>
  <c r="K38" i="11" s="1"/>
  <c r="L38" i="11" s="1"/>
  <c r="H38" i="11"/>
  <c r="I38" i="11" s="1"/>
  <c r="H37" i="11"/>
  <c r="J37" i="11" s="1"/>
  <c r="K37" i="11" s="1"/>
  <c r="L37" i="11" s="1"/>
  <c r="J36" i="11"/>
  <c r="K36" i="11" s="1"/>
  <c r="L36" i="11" s="1"/>
  <c r="I36" i="11"/>
  <c r="H36" i="11"/>
  <c r="J35" i="11"/>
  <c r="K35" i="11" s="1"/>
  <c r="L35" i="11" s="1"/>
  <c r="I35" i="11"/>
  <c r="H35" i="11"/>
  <c r="H34" i="11"/>
  <c r="J34" i="11" s="1"/>
  <c r="K34" i="11" s="1"/>
  <c r="L34" i="11" s="1"/>
  <c r="H33" i="11"/>
  <c r="J33" i="11" s="1"/>
  <c r="K33" i="11" s="1"/>
  <c r="L33" i="11" s="1"/>
  <c r="H32" i="11"/>
  <c r="J32" i="11" s="1"/>
  <c r="K32" i="11" s="1"/>
  <c r="L32" i="11" s="1"/>
  <c r="J31" i="11"/>
  <c r="K31" i="11" s="1"/>
  <c r="L31" i="11" s="1"/>
  <c r="H31" i="11"/>
  <c r="I31" i="11" s="1"/>
  <c r="J30" i="11"/>
  <c r="K30" i="11" s="1"/>
  <c r="L30" i="11" s="1"/>
  <c r="H30" i="11"/>
  <c r="I30" i="11" s="1"/>
  <c r="H29" i="11"/>
  <c r="J29" i="11" s="1"/>
  <c r="K29" i="11" s="1"/>
  <c r="L29" i="11" s="1"/>
  <c r="J28" i="11"/>
  <c r="K28" i="11" s="1"/>
  <c r="L28" i="11" s="1"/>
  <c r="I28" i="11"/>
  <c r="H28" i="11"/>
  <c r="J27" i="11"/>
  <c r="K27" i="11" s="1"/>
  <c r="L27" i="11" s="1"/>
  <c r="I27" i="11"/>
  <c r="H27" i="11"/>
  <c r="H26" i="11"/>
  <c r="J26" i="11" s="1"/>
  <c r="K26" i="11" s="1"/>
  <c r="L26" i="11" s="1"/>
  <c r="H25" i="11"/>
  <c r="J25" i="11" s="1"/>
  <c r="K25" i="11" s="1"/>
  <c r="L25" i="11" s="1"/>
  <c r="H24" i="11"/>
  <c r="J24" i="11" s="1"/>
  <c r="K24" i="11" s="1"/>
  <c r="L24" i="11" s="1"/>
  <c r="J23" i="11"/>
  <c r="K23" i="11" s="1"/>
  <c r="L23" i="11" s="1"/>
  <c r="H23" i="11"/>
  <c r="I23" i="11" s="1"/>
  <c r="J22" i="11"/>
  <c r="K22" i="11" s="1"/>
  <c r="L22" i="11" s="1"/>
  <c r="H22" i="11"/>
  <c r="I22" i="11" s="1"/>
  <c r="H21" i="11"/>
  <c r="J21" i="11" s="1"/>
  <c r="K21" i="11" s="1"/>
  <c r="L21" i="11" s="1"/>
  <c r="J20" i="11"/>
  <c r="K20" i="11" s="1"/>
  <c r="L20" i="11" s="1"/>
  <c r="I20" i="11"/>
  <c r="H20" i="11"/>
  <c r="J19" i="11"/>
  <c r="K19" i="11" s="1"/>
  <c r="L19" i="11" s="1"/>
  <c r="I19" i="11"/>
  <c r="H19" i="11"/>
  <c r="H18" i="11"/>
  <c r="J18" i="11" s="1"/>
  <c r="K18" i="11" s="1"/>
  <c r="L18" i="11" s="1"/>
  <c r="H17" i="11"/>
  <c r="J17" i="11" s="1"/>
  <c r="K17" i="11" s="1"/>
  <c r="L17" i="11" s="1"/>
  <c r="H16" i="11"/>
  <c r="J15" i="11"/>
  <c r="K15" i="11" s="1"/>
  <c r="L15" i="11" s="1"/>
  <c r="H15" i="11"/>
  <c r="I15" i="11" s="1"/>
  <c r="J14" i="11"/>
  <c r="K14" i="11" s="1"/>
  <c r="L14" i="11" s="1"/>
  <c r="H14" i="11"/>
  <c r="I14" i="11" s="1"/>
  <c r="H13" i="11"/>
  <c r="J13" i="11" s="1"/>
  <c r="K13" i="11" s="1"/>
  <c r="L13" i="11" s="1"/>
  <c r="J12" i="11"/>
  <c r="K12" i="11" s="1"/>
  <c r="L12" i="11" s="1"/>
  <c r="I12" i="11"/>
  <c r="H12" i="11"/>
  <c r="J11" i="11"/>
  <c r="K11" i="11" s="1"/>
  <c r="L11" i="11" s="1"/>
  <c r="I11" i="11"/>
  <c r="H11" i="11"/>
  <c r="H10" i="11"/>
  <c r="J10" i="11" s="1"/>
  <c r="K10" i="11" s="1"/>
  <c r="L10" i="11" s="1"/>
  <c r="H9" i="11"/>
  <c r="J9" i="11" s="1"/>
  <c r="K9" i="11" s="1"/>
  <c r="L9" i="11" s="1"/>
  <c r="H8" i="11"/>
  <c r="J7" i="11"/>
  <c r="K7" i="11" s="1"/>
  <c r="L7" i="11" s="1"/>
  <c r="H7" i="11"/>
  <c r="I7" i="11" s="1"/>
  <c r="J6" i="11"/>
  <c r="K6" i="11" s="1"/>
  <c r="L6" i="11" s="1"/>
  <c r="H6" i="11"/>
  <c r="I6" i="11" s="1"/>
  <c r="H5" i="11"/>
  <c r="J5" i="11" s="1"/>
  <c r="K5" i="11" s="1"/>
  <c r="L5" i="11" s="1"/>
  <c r="J4" i="11"/>
  <c r="K4" i="11" s="1"/>
  <c r="L4" i="11" s="1"/>
  <c r="I4" i="11"/>
  <c r="H4" i="11"/>
  <c r="J3" i="11"/>
  <c r="K3" i="11" s="1"/>
  <c r="L3" i="11" s="1"/>
  <c r="I3" i="11"/>
  <c r="H3" i="11"/>
  <c r="E53" i="11"/>
  <c r="F53" i="11" s="1"/>
  <c r="D53" i="11"/>
  <c r="C53" i="11"/>
  <c r="D52" i="11"/>
  <c r="E52" i="11" s="1"/>
  <c r="F52" i="11" s="1"/>
  <c r="C52" i="11"/>
  <c r="E51" i="11"/>
  <c r="F51" i="11" s="1"/>
  <c r="D51" i="11"/>
  <c r="C51" i="11"/>
  <c r="D50" i="11"/>
  <c r="E50" i="11" s="1"/>
  <c r="F50" i="11" s="1"/>
  <c r="C50" i="11"/>
  <c r="E49" i="11"/>
  <c r="F49" i="11" s="1"/>
  <c r="D49" i="11"/>
  <c r="C49" i="11"/>
  <c r="D48" i="11"/>
  <c r="E48" i="11" s="1"/>
  <c r="F48" i="11" s="1"/>
  <c r="C48" i="11"/>
  <c r="E47" i="11"/>
  <c r="F47" i="11" s="1"/>
  <c r="D47" i="11"/>
  <c r="C47" i="11"/>
  <c r="D46" i="11"/>
  <c r="E46" i="11" s="1"/>
  <c r="F46" i="11" s="1"/>
  <c r="C46" i="11"/>
  <c r="E45" i="11"/>
  <c r="F45" i="11" s="1"/>
  <c r="D45" i="11"/>
  <c r="C45" i="11"/>
  <c r="D44" i="11"/>
  <c r="E44" i="11" s="1"/>
  <c r="F44" i="11" s="1"/>
  <c r="C44" i="11"/>
  <c r="E43" i="11"/>
  <c r="F43" i="11" s="1"/>
  <c r="D43" i="11"/>
  <c r="C43" i="11"/>
  <c r="D42" i="11"/>
  <c r="E42" i="11" s="1"/>
  <c r="F42" i="11" s="1"/>
  <c r="C42" i="11"/>
  <c r="E41" i="11"/>
  <c r="F41" i="11" s="1"/>
  <c r="D41" i="11"/>
  <c r="C41" i="11"/>
  <c r="D40" i="11"/>
  <c r="E40" i="11" s="1"/>
  <c r="F40" i="11" s="1"/>
  <c r="C40" i="11"/>
  <c r="E39" i="11"/>
  <c r="F39" i="11" s="1"/>
  <c r="D39" i="11"/>
  <c r="C39" i="11"/>
  <c r="D38" i="11"/>
  <c r="E38" i="11" s="1"/>
  <c r="F38" i="11" s="1"/>
  <c r="C38" i="11"/>
  <c r="E37" i="11"/>
  <c r="F37" i="11" s="1"/>
  <c r="D37" i="11"/>
  <c r="C37" i="11"/>
  <c r="D36" i="11"/>
  <c r="E36" i="11" s="1"/>
  <c r="F36" i="11" s="1"/>
  <c r="C36" i="11"/>
  <c r="E35" i="11"/>
  <c r="F35" i="11" s="1"/>
  <c r="D35" i="11"/>
  <c r="C35" i="11"/>
  <c r="D34" i="11"/>
  <c r="E34" i="11" s="1"/>
  <c r="F34" i="11" s="1"/>
  <c r="C34" i="11"/>
  <c r="E33" i="11"/>
  <c r="F33" i="11" s="1"/>
  <c r="D33" i="11"/>
  <c r="C33" i="11"/>
  <c r="D32" i="11"/>
  <c r="E32" i="11" s="1"/>
  <c r="F32" i="11" s="1"/>
  <c r="C32" i="11"/>
  <c r="E31" i="11"/>
  <c r="F31" i="11" s="1"/>
  <c r="D31" i="11"/>
  <c r="C31" i="11"/>
  <c r="D30" i="11"/>
  <c r="E30" i="11" s="1"/>
  <c r="F30" i="11" s="1"/>
  <c r="C30" i="11"/>
  <c r="E29" i="11"/>
  <c r="F29" i="11" s="1"/>
  <c r="D29" i="11"/>
  <c r="C29" i="11"/>
  <c r="D28" i="11"/>
  <c r="E28" i="11" s="1"/>
  <c r="F28" i="11" s="1"/>
  <c r="C28" i="11"/>
  <c r="E27" i="11"/>
  <c r="F27" i="11" s="1"/>
  <c r="D27" i="11"/>
  <c r="C27" i="11"/>
  <c r="D26" i="11"/>
  <c r="E26" i="11" s="1"/>
  <c r="F26" i="11" s="1"/>
  <c r="C26" i="11"/>
  <c r="E25" i="11"/>
  <c r="F25" i="11" s="1"/>
  <c r="D25" i="11"/>
  <c r="C25" i="11"/>
  <c r="D24" i="11"/>
  <c r="E24" i="11" s="1"/>
  <c r="F24" i="11" s="1"/>
  <c r="C24" i="11"/>
  <c r="E23" i="11"/>
  <c r="F23" i="11" s="1"/>
  <c r="D23" i="11"/>
  <c r="C23" i="11"/>
  <c r="D22" i="11"/>
  <c r="E22" i="11" s="1"/>
  <c r="F22" i="11" s="1"/>
  <c r="C22" i="11"/>
  <c r="E21" i="11"/>
  <c r="F21" i="11" s="1"/>
  <c r="D21" i="11"/>
  <c r="C21" i="11"/>
  <c r="D20" i="11"/>
  <c r="E20" i="11" s="1"/>
  <c r="F20" i="11" s="1"/>
  <c r="C20" i="11"/>
  <c r="E19" i="11"/>
  <c r="F19" i="11" s="1"/>
  <c r="D19" i="11"/>
  <c r="C19" i="11"/>
  <c r="D18" i="11"/>
  <c r="E18" i="11" s="1"/>
  <c r="F18" i="11" s="1"/>
  <c r="C18" i="11"/>
  <c r="E17" i="11"/>
  <c r="F17" i="11" s="1"/>
  <c r="D17" i="11"/>
  <c r="C17" i="11"/>
  <c r="D16" i="11"/>
  <c r="E16" i="11" s="1"/>
  <c r="F16" i="11" s="1"/>
  <c r="C16" i="11"/>
  <c r="E15" i="11"/>
  <c r="F15" i="11" s="1"/>
  <c r="D15" i="11"/>
  <c r="C15" i="11"/>
  <c r="D14" i="11"/>
  <c r="E14" i="11" s="1"/>
  <c r="F14" i="11" s="1"/>
  <c r="C14" i="11"/>
  <c r="E13" i="11"/>
  <c r="F13" i="11" s="1"/>
  <c r="D13" i="11"/>
  <c r="C13" i="11"/>
  <c r="D12" i="11"/>
  <c r="E12" i="11" s="1"/>
  <c r="F12" i="11" s="1"/>
  <c r="C12" i="11"/>
  <c r="E11" i="11"/>
  <c r="F11" i="11" s="1"/>
  <c r="D11" i="11"/>
  <c r="C11" i="11"/>
  <c r="D10" i="11"/>
  <c r="E10" i="11" s="1"/>
  <c r="F10" i="11" s="1"/>
  <c r="C10" i="11"/>
  <c r="E9" i="11"/>
  <c r="F9" i="11" s="1"/>
  <c r="D9" i="11"/>
  <c r="C9" i="11"/>
  <c r="D8" i="11"/>
  <c r="E8" i="11" s="1"/>
  <c r="F8" i="11" s="1"/>
  <c r="C8" i="11"/>
  <c r="E7" i="11"/>
  <c r="F7" i="11" s="1"/>
  <c r="D7" i="11"/>
  <c r="C7" i="11"/>
  <c r="D6" i="11"/>
  <c r="E6" i="11" s="1"/>
  <c r="F6" i="11" s="1"/>
  <c r="C6" i="11"/>
  <c r="E5" i="11"/>
  <c r="F5" i="11" s="1"/>
  <c r="D5" i="11"/>
  <c r="C5" i="11"/>
  <c r="D4" i="11"/>
  <c r="E4" i="11" s="1"/>
  <c r="F4" i="11" s="1"/>
  <c r="C4" i="11"/>
  <c r="E3" i="11"/>
  <c r="F3" i="11" s="1"/>
  <c r="D3" i="11"/>
  <c r="C3" i="11"/>
  <c r="P5" i="8"/>
  <c r="O5" i="8"/>
  <c r="P4" i="8"/>
  <c r="O4" i="8"/>
  <c r="O3" i="8"/>
  <c r="P3" i="8" s="1"/>
  <c r="K53" i="8"/>
  <c r="L53" i="8" s="1"/>
  <c r="J53" i="8"/>
  <c r="I53" i="8"/>
  <c r="H53" i="8"/>
  <c r="J52" i="8"/>
  <c r="K52" i="8" s="1"/>
  <c r="L52" i="8" s="1"/>
  <c r="H52" i="8"/>
  <c r="I52" i="8" s="1"/>
  <c r="H51" i="8"/>
  <c r="J51" i="8" s="1"/>
  <c r="K51" i="8" s="1"/>
  <c r="L51" i="8" s="1"/>
  <c r="H50" i="8"/>
  <c r="J50" i="8" s="1"/>
  <c r="K50" i="8" s="1"/>
  <c r="L50" i="8" s="1"/>
  <c r="J49" i="8"/>
  <c r="K49" i="8" s="1"/>
  <c r="L49" i="8" s="1"/>
  <c r="I49" i="8"/>
  <c r="H49" i="8"/>
  <c r="J48" i="8"/>
  <c r="K48" i="8" s="1"/>
  <c r="L48" i="8" s="1"/>
  <c r="H48" i="8"/>
  <c r="I48" i="8" s="1"/>
  <c r="I47" i="8"/>
  <c r="H47" i="8"/>
  <c r="J47" i="8" s="1"/>
  <c r="K47" i="8" s="1"/>
  <c r="L47" i="8" s="1"/>
  <c r="H46" i="8"/>
  <c r="J46" i="8" s="1"/>
  <c r="K46" i="8" s="1"/>
  <c r="L46" i="8" s="1"/>
  <c r="K45" i="8"/>
  <c r="L45" i="8" s="1"/>
  <c r="J45" i="8"/>
  <c r="I45" i="8"/>
  <c r="H45" i="8"/>
  <c r="J44" i="8"/>
  <c r="K44" i="8" s="1"/>
  <c r="L44" i="8" s="1"/>
  <c r="H44" i="8"/>
  <c r="I44" i="8" s="1"/>
  <c r="H43" i="8"/>
  <c r="J43" i="8" s="1"/>
  <c r="K43" i="8" s="1"/>
  <c r="L43" i="8" s="1"/>
  <c r="H42" i="8"/>
  <c r="J42" i="8" s="1"/>
  <c r="K42" i="8" s="1"/>
  <c r="L42" i="8" s="1"/>
  <c r="J41" i="8"/>
  <c r="K41" i="8" s="1"/>
  <c r="L41" i="8" s="1"/>
  <c r="I41" i="8"/>
  <c r="H41" i="8"/>
  <c r="J40" i="8"/>
  <c r="K40" i="8" s="1"/>
  <c r="L40" i="8" s="1"/>
  <c r="H40" i="8"/>
  <c r="I40" i="8" s="1"/>
  <c r="I39" i="8"/>
  <c r="H39" i="8"/>
  <c r="J39" i="8" s="1"/>
  <c r="K39" i="8" s="1"/>
  <c r="L39" i="8" s="1"/>
  <c r="H38" i="8"/>
  <c r="J38" i="8" s="1"/>
  <c r="K38" i="8" s="1"/>
  <c r="L38" i="8" s="1"/>
  <c r="K37" i="8"/>
  <c r="L37" i="8" s="1"/>
  <c r="J37" i="8"/>
  <c r="I37" i="8"/>
  <c r="H37" i="8"/>
  <c r="J36" i="8"/>
  <c r="K36" i="8" s="1"/>
  <c r="L36" i="8" s="1"/>
  <c r="H36" i="8"/>
  <c r="I36" i="8" s="1"/>
  <c r="H35" i="8"/>
  <c r="J35" i="8" s="1"/>
  <c r="K35" i="8" s="1"/>
  <c r="L35" i="8" s="1"/>
  <c r="H34" i="8"/>
  <c r="J34" i="8" s="1"/>
  <c r="K34" i="8" s="1"/>
  <c r="L34" i="8" s="1"/>
  <c r="J33" i="8"/>
  <c r="K33" i="8" s="1"/>
  <c r="L33" i="8" s="1"/>
  <c r="I33" i="8"/>
  <c r="H33" i="8"/>
  <c r="J32" i="8"/>
  <c r="K32" i="8" s="1"/>
  <c r="L32" i="8" s="1"/>
  <c r="H32" i="8"/>
  <c r="I32" i="8" s="1"/>
  <c r="I31" i="8"/>
  <c r="H31" i="8"/>
  <c r="J31" i="8" s="1"/>
  <c r="K31" i="8" s="1"/>
  <c r="L31" i="8" s="1"/>
  <c r="H30" i="8"/>
  <c r="J30" i="8" s="1"/>
  <c r="K30" i="8" s="1"/>
  <c r="L30" i="8" s="1"/>
  <c r="K29" i="8"/>
  <c r="L29" i="8" s="1"/>
  <c r="J29" i="8"/>
  <c r="I29" i="8"/>
  <c r="H29" i="8"/>
  <c r="J28" i="8"/>
  <c r="K28" i="8" s="1"/>
  <c r="L28" i="8" s="1"/>
  <c r="H28" i="8"/>
  <c r="I28" i="8" s="1"/>
  <c r="H27" i="8"/>
  <c r="J27" i="8" s="1"/>
  <c r="K27" i="8" s="1"/>
  <c r="L27" i="8" s="1"/>
  <c r="H26" i="8"/>
  <c r="J26" i="8" s="1"/>
  <c r="K26" i="8" s="1"/>
  <c r="L26" i="8" s="1"/>
  <c r="J25" i="8"/>
  <c r="K25" i="8" s="1"/>
  <c r="L25" i="8" s="1"/>
  <c r="I25" i="8"/>
  <c r="H25" i="8"/>
  <c r="J24" i="8"/>
  <c r="K24" i="8" s="1"/>
  <c r="L24" i="8" s="1"/>
  <c r="H24" i="8"/>
  <c r="I24" i="8" s="1"/>
  <c r="I23" i="8"/>
  <c r="H23" i="8"/>
  <c r="J23" i="8" s="1"/>
  <c r="K23" i="8" s="1"/>
  <c r="L23" i="8" s="1"/>
  <c r="H22" i="8"/>
  <c r="J22" i="8" s="1"/>
  <c r="K22" i="8" s="1"/>
  <c r="L22" i="8" s="1"/>
  <c r="K21" i="8"/>
  <c r="L21" i="8" s="1"/>
  <c r="J21" i="8"/>
  <c r="I21" i="8"/>
  <c r="H21" i="8"/>
  <c r="J20" i="8"/>
  <c r="K20" i="8" s="1"/>
  <c r="L20" i="8" s="1"/>
  <c r="H20" i="8"/>
  <c r="I20" i="8" s="1"/>
  <c r="H19" i="8"/>
  <c r="J19" i="8" s="1"/>
  <c r="K19" i="8" s="1"/>
  <c r="L19" i="8" s="1"/>
  <c r="H18" i="8"/>
  <c r="J18" i="8" s="1"/>
  <c r="K18" i="8" s="1"/>
  <c r="L18" i="8" s="1"/>
  <c r="J17" i="8"/>
  <c r="K17" i="8" s="1"/>
  <c r="L17" i="8" s="1"/>
  <c r="I17" i="8"/>
  <c r="H17" i="8"/>
  <c r="J16" i="8"/>
  <c r="K16" i="8" s="1"/>
  <c r="L16" i="8" s="1"/>
  <c r="H16" i="8"/>
  <c r="I16" i="8" s="1"/>
  <c r="I15" i="8"/>
  <c r="H15" i="8"/>
  <c r="J15" i="8" s="1"/>
  <c r="K15" i="8" s="1"/>
  <c r="L15" i="8" s="1"/>
  <c r="H14" i="8"/>
  <c r="I14" i="8" s="1"/>
  <c r="K13" i="8"/>
  <c r="L13" i="8" s="1"/>
  <c r="J13" i="8"/>
  <c r="I13" i="8"/>
  <c r="H13" i="8"/>
  <c r="J12" i="8"/>
  <c r="K12" i="8" s="1"/>
  <c r="L12" i="8" s="1"/>
  <c r="H12" i="8"/>
  <c r="I12" i="8" s="1"/>
  <c r="H11" i="8"/>
  <c r="J11" i="8" s="1"/>
  <c r="K11" i="8" s="1"/>
  <c r="L11" i="8" s="1"/>
  <c r="H10" i="8"/>
  <c r="J10" i="8" s="1"/>
  <c r="K10" i="8" s="1"/>
  <c r="L10" i="8" s="1"/>
  <c r="J9" i="8"/>
  <c r="K9" i="8" s="1"/>
  <c r="L9" i="8" s="1"/>
  <c r="I9" i="8"/>
  <c r="H9" i="8"/>
  <c r="J8" i="8"/>
  <c r="K8" i="8" s="1"/>
  <c r="L8" i="8" s="1"/>
  <c r="H8" i="8"/>
  <c r="I8" i="8" s="1"/>
  <c r="I7" i="8"/>
  <c r="H7" i="8"/>
  <c r="J7" i="8" s="1"/>
  <c r="K7" i="8" s="1"/>
  <c r="L7" i="8" s="1"/>
  <c r="H6" i="8"/>
  <c r="I6" i="8" s="1"/>
  <c r="K5" i="8"/>
  <c r="L5" i="8" s="1"/>
  <c r="J5" i="8"/>
  <c r="I5" i="8"/>
  <c r="H5" i="8"/>
  <c r="J4" i="8"/>
  <c r="K4" i="8" s="1"/>
  <c r="L4" i="8" s="1"/>
  <c r="H4" i="8"/>
  <c r="I4" i="8" s="1"/>
  <c r="H3" i="8"/>
  <c r="J3" i="8" s="1"/>
  <c r="K3" i="8" s="1"/>
  <c r="L3" i="8" s="1"/>
  <c r="D53" i="8"/>
  <c r="E53" i="8" s="1"/>
  <c r="F53" i="8" s="1"/>
  <c r="C53" i="8"/>
  <c r="D52" i="8"/>
  <c r="E52" i="8" s="1"/>
  <c r="F52" i="8" s="1"/>
  <c r="C52" i="8"/>
  <c r="D51" i="8"/>
  <c r="E51" i="8" s="1"/>
  <c r="F51" i="8" s="1"/>
  <c r="C51" i="8"/>
  <c r="D50" i="8"/>
  <c r="E50" i="8" s="1"/>
  <c r="F50" i="8" s="1"/>
  <c r="C50" i="8"/>
  <c r="D49" i="8"/>
  <c r="E49" i="8" s="1"/>
  <c r="F49" i="8" s="1"/>
  <c r="C49" i="8"/>
  <c r="D48" i="8"/>
  <c r="E48" i="8" s="1"/>
  <c r="F48" i="8" s="1"/>
  <c r="C48" i="8"/>
  <c r="D47" i="8"/>
  <c r="E47" i="8" s="1"/>
  <c r="F47" i="8" s="1"/>
  <c r="C47" i="8"/>
  <c r="D46" i="8"/>
  <c r="E46" i="8" s="1"/>
  <c r="F46" i="8" s="1"/>
  <c r="C46" i="8"/>
  <c r="D45" i="8"/>
  <c r="E45" i="8" s="1"/>
  <c r="F45" i="8" s="1"/>
  <c r="C45" i="8"/>
  <c r="D44" i="8"/>
  <c r="E44" i="8" s="1"/>
  <c r="F44" i="8" s="1"/>
  <c r="C44" i="8"/>
  <c r="D43" i="8"/>
  <c r="E43" i="8" s="1"/>
  <c r="F43" i="8" s="1"/>
  <c r="C43" i="8"/>
  <c r="D42" i="8"/>
  <c r="E42" i="8" s="1"/>
  <c r="F42" i="8" s="1"/>
  <c r="C42" i="8"/>
  <c r="D41" i="8"/>
  <c r="E41" i="8" s="1"/>
  <c r="F41" i="8" s="1"/>
  <c r="C41" i="8"/>
  <c r="D40" i="8"/>
  <c r="E40" i="8" s="1"/>
  <c r="F40" i="8" s="1"/>
  <c r="C40" i="8"/>
  <c r="D39" i="8"/>
  <c r="E39" i="8" s="1"/>
  <c r="F39" i="8" s="1"/>
  <c r="C39" i="8"/>
  <c r="D38" i="8"/>
  <c r="E38" i="8" s="1"/>
  <c r="F38" i="8" s="1"/>
  <c r="C38" i="8"/>
  <c r="D37" i="8"/>
  <c r="E37" i="8" s="1"/>
  <c r="F37" i="8" s="1"/>
  <c r="C37" i="8"/>
  <c r="D36" i="8"/>
  <c r="E36" i="8" s="1"/>
  <c r="F36" i="8" s="1"/>
  <c r="C36" i="8"/>
  <c r="D35" i="8"/>
  <c r="E35" i="8" s="1"/>
  <c r="F35" i="8" s="1"/>
  <c r="C35" i="8"/>
  <c r="D34" i="8"/>
  <c r="E34" i="8" s="1"/>
  <c r="F34" i="8" s="1"/>
  <c r="C34" i="8"/>
  <c r="D33" i="8"/>
  <c r="E33" i="8" s="1"/>
  <c r="F33" i="8" s="1"/>
  <c r="C33" i="8"/>
  <c r="D32" i="8"/>
  <c r="E32" i="8" s="1"/>
  <c r="F32" i="8" s="1"/>
  <c r="C32" i="8"/>
  <c r="D31" i="8"/>
  <c r="E31" i="8" s="1"/>
  <c r="F31" i="8" s="1"/>
  <c r="C31" i="8"/>
  <c r="D30" i="8"/>
  <c r="E30" i="8" s="1"/>
  <c r="F30" i="8" s="1"/>
  <c r="C30" i="8"/>
  <c r="D29" i="8"/>
  <c r="E29" i="8" s="1"/>
  <c r="F29" i="8" s="1"/>
  <c r="C29" i="8"/>
  <c r="D28" i="8"/>
  <c r="E28" i="8" s="1"/>
  <c r="F28" i="8" s="1"/>
  <c r="C28" i="8"/>
  <c r="D27" i="8"/>
  <c r="E27" i="8" s="1"/>
  <c r="F27" i="8" s="1"/>
  <c r="C27" i="8"/>
  <c r="D26" i="8"/>
  <c r="E26" i="8" s="1"/>
  <c r="F26" i="8" s="1"/>
  <c r="C26" i="8"/>
  <c r="D25" i="8"/>
  <c r="E25" i="8" s="1"/>
  <c r="F25" i="8" s="1"/>
  <c r="C25" i="8"/>
  <c r="D24" i="8"/>
  <c r="E24" i="8" s="1"/>
  <c r="F24" i="8" s="1"/>
  <c r="C24" i="8"/>
  <c r="D23" i="8"/>
  <c r="E23" i="8" s="1"/>
  <c r="F23" i="8" s="1"/>
  <c r="C23" i="8"/>
  <c r="D22" i="8"/>
  <c r="E22" i="8" s="1"/>
  <c r="F22" i="8" s="1"/>
  <c r="C22" i="8"/>
  <c r="D21" i="8"/>
  <c r="E21" i="8" s="1"/>
  <c r="F21" i="8" s="1"/>
  <c r="C21" i="8"/>
  <c r="D20" i="8"/>
  <c r="E20" i="8" s="1"/>
  <c r="F20" i="8" s="1"/>
  <c r="C20" i="8"/>
  <c r="D19" i="8"/>
  <c r="E19" i="8" s="1"/>
  <c r="F19" i="8" s="1"/>
  <c r="C19" i="8"/>
  <c r="D18" i="8"/>
  <c r="E18" i="8" s="1"/>
  <c r="F18" i="8" s="1"/>
  <c r="C18" i="8"/>
  <c r="D17" i="8"/>
  <c r="E17" i="8" s="1"/>
  <c r="F17" i="8" s="1"/>
  <c r="C17" i="8"/>
  <c r="D16" i="8"/>
  <c r="E16" i="8" s="1"/>
  <c r="F16" i="8" s="1"/>
  <c r="C16" i="8"/>
  <c r="D15" i="8"/>
  <c r="E15" i="8" s="1"/>
  <c r="F15" i="8" s="1"/>
  <c r="C15" i="8"/>
  <c r="D14" i="8"/>
  <c r="E14" i="8" s="1"/>
  <c r="F14" i="8" s="1"/>
  <c r="C14" i="8"/>
  <c r="D13" i="8"/>
  <c r="E13" i="8" s="1"/>
  <c r="F13" i="8" s="1"/>
  <c r="C13" i="8"/>
  <c r="D12" i="8"/>
  <c r="E12" i="8" s="1"/>
  <c r="F12" i="8" s="1"/>
  <c r="C12" i="8"/>
  <c r="D11" i="8"/>
  <c r="E11" i="8" s="1"/>
  <c r="F11" i="8" s="1"/>
  <c r="C11" i="8"/>
  <c r="D10" i="8"/>
  <c r="E10" i="8" s="1"/>
  <c r="F10" i="8" s="1"/>
  <c r="C10" i="8"/>
  <c r="D9" i="8"/>
  <c r="E9" i="8" s="1"/>
  <c r="F9" i="8" s="1"/>
  <c r="C9" i="8"/>
  <c r="D8" i="8"/>
  <c r="E8" i="8" s="1"/>
  <c r="F8" i="8" s="1"/>
  <c r="C8" i="8"/>
  <c r="D7" i="8"/>
  <c r="E7" i="8" s="1"/>
  <c r="F7" i="8" s="1"/>
  <c r="C7" i="8"/>
  <c r="D6" i="8"/>
  <c r="E6" i="8" s="1"/>
  <c r="F6" i="8" s="1"/>
  <c r="C6" i="8"/>
  <c r="D5" i="8"/>
  <c r="E5" i="8" s="1"/>
  <c r="F5" i="8" s="1"/>
  <c r="C5" i="8"/>
  <c r="D4" i="8"/>
  <c r="E4" i="8" s="1"/>
  <c r="F4" i="8" s="1"/>
  <c r="C4" i="8"/>
  <c r="D3" i="8"/>
  <c r="E3" i="8" s="1"/>
  <c r="F3" i="8" s="1"/>
  <c r="C3" i="8"/>
  <c r="B48" i="18" l="1"/>
  <c r="E3" i="18" s="1"/>
  <c r="J16" i="11"/>
  <c r="K16" i="11" s="1"/>
  <c r="L16" i="11" s="1"/>
  <c r="I16" i="11"/>
  <c r="J8" i="11"/>
  <c r="K8" i="11" s="1"/>
  <c r="L8" i="11" s="1"/>
  <c r="I8" i="11"/>
  <c r="I9" i="11"/>
  <c r="I17" i="11"/>
  <c r="I25" i="11"/>
  <c r="I33" i="11"/>
  <c r="I41" i="11"/>
  <c r="I49" i="11"/>
  <c r="I32" i="11"/>
  <c r="I48" i="11"/>
  <c r="I40" i="11"/>
  <c r="I24" i="11"/>
  <c r="I5" i="11"/>
  <c r="I13" i="11"/>
  <c r="I21" i="11"/>
  <c r="I29" i="11"/>
  <c r="I37" i="11"/>
  <c r="I45" i="11"/>
  <c r="I53" i="11"/>
  <c r="I10" i="11"/>
  <c r="I18" i="11"/>
  <c r="I26" i="11"/>
  <c r="I34" i="11"/>
  <c r="I42" i="11"/>
  <c r="I50" i="11"/>
  <c r="I22" i="8"/>
  <c r="I30" i="8"/>
  <c r="I38" i="8"/>
  <c r="I46" i="8"/>
  <c r="I3" i="8"/>
  <c r="J6" i="8"/>
  <c r="K6" i="8" s="1"/>
  <c r="L6" i="8" s="1"/>
  <c r="I11" i="8"/>
  <c r="J14" i="8"/>
  <c r="K14" i="8" s="1"/>
  <c r="L14" i="8" s="1"/>
  <c r="I19" i="8"/>
  <c r="I27" i="8"/>
  <c r="I35" i="8"/>
  <c r="I43" i="8"/>
  <c r="I51" i="8"/>
  <c r="I10" i="8"/>
  <c r="I18" i="8"/>
  <c r="I26" i="8"/>
  <c r="I34" i="8"/>
  <c r="I42" i="8"/>
  <c r="I50" i="8"/>
  <c r="K9" i="6" l="1"/>
  <c r="Q9" i="6" s="1"/>
  <c r="W9" i="6" s="1"/>
  <c r="AC9" i="6" s="1"/>
  <c r="J8" i="6"/>
  <c r="P8" i="6" s="1"/>
  <c r="V8" i="6" s="1"/>
  <c r="AB8" i="6" s="1"/>
  <c r="J7" i="6"/>
  <c r="P7" i="6" s="1"/>
  <c r="V7" i="6" s="1"/>
  <c r="AB7" i="6" s="1"/>
  <c r="M10" i="6"/>
  <c r="S10" i="6" s="1"/>
  <c r="Y10" i="6" s="1"/>
  <c r="AE10" i="6" s="1"/>
  <c r="L10" i="6"/>
  <c r="R10" i="6" s="1"/>
  <c r="X10" i="6" s="1"/>
  <c r="AD10" i="6" s="1"/>
  <c r="K10" i="6"/>
  <c r="Q10" i="6" s="1"/>
  <c r="W10" i="6" s="1"/>
  <c r="AC10" i="6" s="1"/>
  <c r="J10" i="6"/>
  <c r="P10" i="6" s="1"/>
  <c r="V10" i="6" s="1"/>
  <c r="AB10" i="6" s="1"/>
  <c r="M9" i="6"/>
  <c r="S9" i="6" s="1"/>
  <c r="Y9" i="6" s="1"/>
  <c r="AE9" i="6" s="1"/>
  <c r="L9" i="6"/>
  <c r="R9" i="6" s="1"/>
  <c r="X9" i="6" s="1"/>
  <c r="AD9" i="6" s="1"/>
  <c r="M8" i="6"/>
  <c r="S8" i="6" s="1"/>
  <c r="Y8" i="6" s="1"/>
  <c r="AE8" i="6" s="1"/>
  <c r="L8" i="6"/>
  <c r="R8" i="6" s="1"/>
  <c r="X8" i="6" s="1"/>
  <c r="AD8" i="6" s="1"/>
  <c r="K8" i="6"/>
  <c r="Q8" i="6" s="1"/>
  <c r="W8" i="6" s="1"/>
  <c r="AC8" i="6" s="1"/>
  <c r="M7" i="6"/>
  <c r="S7" i="6" s="1"/>
  <c r="Y7" i="6" s="1"/>
  <c r="AE7" i="6" s="1"/>
  <c r="L7" i="6"/>
  <c r="R7" i="6" s="1"/>
  <c r="X7" i="6" s="1"/>
  <c r="AD7" i="6" s="1"/>
  <c r="K7" i="6"/>
  <c r="Q7" i="6" s="1"/>
  <c r="W7" i="6" s="1"/>
  <c r="AC7" i="6" s="1"/>
  <c r="F58" i="5"/>
  <c r="F60" i="5"/>
  <c r="F62" i="5" s="1"/>
  <c r="G36" i="5"/>
  <c r="G40" i="5" s="1"/>
  <c r="G43" i="5" s="1"/>
  <c r="G45" i="5" s="1"/>
  <c r="E36" i="5"/>
  <c r="G32" i="5"/>
  <c r="E32" i="5"/>
  <c r="E40" i="5" s="1"/>
  <c r="E43" i="5" s="1"/>
  <c r="E45" i="5" s="1"/>
  <c r="D7" i="5"/>
  <c r="D6" i="5"/>
  <c r="D4" i="5"/>
  <c r="D5" i="5"/>
  <c r="D3" i="5"/>
  <c r="D2" i="5"/>
  <c r="E11" i="5" s="1"/>
  <c r="F11" i="5" s="1"/>
  <c r="E14" i="5" s="1"/>
  <c r="D1" i="5"/>
  <c r="E10" i="5"/>
  <c r="D1" i="3"/>
  <c r="F17" i="3" s="1"/>
  <c r="F20" i="3" s="1"/>
  <c r="F15" i="3"/>
  <c r="E7" i="2"/>
  <c r="E8" i="2"/>
  <c r="E9" i="2"/>
  <c r="E10" i="2"/>
  <c r="E6" i="2"/>
  <c r="F10" i="2"/>
  <c r="F9" i="2"/>
  <c r="F8" i="2"/>
  <c r="F7" i="2"/>
  <c r="F6" i="2"/>
  <c r="G7" i="2" s="1"/>
  <c r="M35" i="6" l="1"/>
  <c r="M33" i="6"/>
  <c r="M36" i="6"/>
  <c r="M34" i="6"/>
  <c r="J13" i="6" a="1"/>
  <c r="K33" i="6"/>
  <c r="K34" i="6"/>
  <c r="K35" i="6"/>
  <c r="K36" i="6"/>
  <c r="L33" i="6"/>
  <c r="L34" i="6"/>
  <c r="L35" i="6"/>
  <c r="L36" i="6"/>
  <c r="J9" i="6"/>
  <c r="P9" i="6" s="1"/>
  <c r="V9" i="6" s="1"/>
  <c r="AB9" i="6" s="1"/>
  <c r="E16" i="5"/>
  <c r="E12" i="5"/>
  <c r="F12" i="5" s="1"/>
  <c r="G8" i="2"/>
  <c r="G9" i="2" s="1"/>
  <c r="G10" i="2" s="1"/>
  <c r="G11" i="2" s="1"/>
  <c r="H11" i="2" s="1"/>
  <c r="J35" i="6" l="1"/>
  <c r="J34" i="6"/>
  <c r="J36" i="6"/>
  <c r="J33" i="6"/>
  <c r="J16" i="6"/>
  <c r="J14" i="6"/>
  <c r="L15" i="6"/>
  <c r="L13" i="6"/>
  <c r="M15" i="6"/>
  <c r="M13" i="6"/>
  <c r="J15" i="6"/>
  <c r="M16" i="6"/>
  <c r="L16" i="6"/>
  <c r="L14" i="6"/>
  <c r="K14" i="6"/>
  <c r="J13" i="6"/>
  <c r="M14" i="6"/>
  <c r="K15" i="6"/>
  <c r="K13" i="6"/>
  <c r="K16" i="6"/>
  <c r="E18" i="5"/>
  <c r="E20" i="5" s="1"/>
  <c r="P35" i="6" l="1"/>
  <c r="S35" i="6"/>
  <c r="Q35" i="6"/>
  <c r="R35" i="6"/>
  <c r="P33" i="6"/>
  <c r="P13" i="6" a="1"/>
  <c r="Q33" i="6"/>
  <c r="R33" i="6"/>
  <c r="S33" i="6"/>
  <c r="P34" i="6"/>
  <c r="Q34" i="6"/>
  <c r="S34" i="6"/>
  <c r="R34" i="6"/>
  <c r="Q36" i="6"/>
  <c r="P36" i="6"/>
  <c r="S36" i="6"/>
  <c r="R36" i="6"/>
  <c r="S15" i="6" l="1"/>
  <c r="S13" i="6"/>
  <c r="Q15" i="6"/>
  <c r="Q13" i="6"/>
  <c r="S16" i="6"/>
  <c r="R15" i="6"/>
  <c r="R13" i="6"/>
  <c r="R16" i="6"/>
  <c r="P16" i="6"/>
  <c r="P14" i="6"/>
  <c r="R14" i="6"/>
  <c r="Q16" i="6"/>
  <c r="Q14" i="6"/>
  <c r="P15" i="6"/>
  <c r="P13" i="6"/>
  <c r="S14" i="6"/>
  <c r="Y35" i="6" l="1"/>
  <c r="X35" i="6"/>
  <c r="V35" i="6"/>
  <c r="W35" i="6"/>
  <c r="V33" i="6"/>
  <c r="Y33" i="6"/>
  <c r="X33" i="6"/>
  <c r="W33" i="6"/>
  <c r="V13" i="6" a="1"/>
  <c r="V34" i="6"/>
  <c r="Y34" i="6"/>
  <c r="X34" i="6"/>
  <c r="W34" i="6"/>
  <c r="Y36" i="6"/>
  <c r="X36" i="6"/>
  <c r="W36" i="6"/>
  <c r="V36" i="6"/>
  <c r="Y13" i="6" l="1"/>
  <c r="X15" i="6"/>
  <c r="X13" i="6"/>
  <c r="V15" i="6"/>
  <c r="V13" i="6"/>
  <c r="X16" i="6"/>
  <c r="X14" i="6"/>
  <c r="W15" i="6"/>
  <c r="W13" i="6"/>
  <c r="W16" i="6"/>
  <c r="Y15" i="6"/>
  <c r="W14" i="6"/>
  <c r="V16" i="6"/>
  <c r="V14" i="6"/>
  <c r="Y16" i="6"/>
  <c r="Y14" i="6"/>
  <c r="AE36" i="6" l="1"/>
  <c r="AB36" i="6"/>
  <c r="AC36" i="6"/>
  <c r="AD36" i="6"/>
  <c r="AB33" i="6"/>
  <c r="AB13" i="6" a="1"/>
  <c r="AE33" i="6"/>
  <c r="AD33" i="6"/>
  <c r="AC33" i="6"/>
  <c r="AB35" i="6"/>
  <c r="AC35" i="6"/>
  <c r="AD35" i="6"/>
  <c r="AE35" i="6"/>
  <c r="AB34" i="6"/>
  <c r="AC34" i="6"/>
  <c r="AD34" i="6"/>
  <c r="AE34" i="6"/>
  <c r="AC15" i="6" l="1"/>
  <c r="AC13" i="6"/>
  <c r="AC16" i="6"/>
  <c r="AC14" i="6"/>
  <c r="AB15" i="6"/>
  <c r="AB13" i="6"/>
  <c r="AB16" i="6"/>
  <c r="AD15" i="6"/>
  <c r="AD13" i="6"/>
  <c r="AE16" i="6"/>
  <c r="AE14" i="6"/>
  <c r="R25" i="6" s="1"/>
  <c r="AB14" i="6"/>
  <c r="AE15" i="6"/>
  <c r="AE13" i="6"/>
  <c r="AD16" i="6"/>
  <c r="AD14" i="6"/>
  <c r="AF78" i="19" l="1"/>
  <c r="AE78" i="19"/>
  <c r="AD77" i="19" s="1"/>
  <c r="AC76" i="19" s="1"/>
  <c r="AB75" i="19" s="1"/>
  <c r="AA74" i="19" s="1"/>
  <c r="Z73" i="19" s="1"/>
  <c r="Y72" i="19" s="1"/>
  <c r="X71" i="19" s="1"/>
  <c r="AD78" i="19"/>
  <c r="AC77" i="19" s="1"/>
  <c r="AB76" i="19" s="1"/>
  <c r="AA75" i="19" s="1"/>
  <c r="Z74" i="19" s="1"/>
  <c r="Y73" i="19" s="1"/>
  <c r="X72" i="19" s="1"/>
  <c r="W71" i="19" s="1"/>
  <c r="AC78" i="19"/>
  <c r="AB77" i="19" s="1"/>
  <c r="AA76" i="19" s="1"/>
  <c r="Z75" i="19" s="1"/>
  <c r="Y74" i="19" s="1"/>
  <c r="X73" i="19" s="1"/>
  <c r="W72" i="19" s="1"/>
  <c r="V71" i="19" s="1"/>
  <c r="AB78" i="19"/>
  <c r="AA78" i="19"/>
  <c r="Z77" i="19" s="1"/>
  <c r="Y76" i="19" s="1"/>
  <c r="X75" i="19" s="1"/>
  <c r="W74" i="19" s="1"/>
  <c r="V73" i="19" s="1"/>
  <c r="U72" i="19" s="1"/>
  <c r="T71" i="19" s="1"/>
  <c r="Z78" i="19"/>
  <c r="Y77" i="19" s="1"/>
  <c r="X76" i="19" s="1"/>
  <c r="W75" i="19" s="1"/>
  <c r="V74" i="19" s="1"/>
  <c r="U73" i="19" s="1"/>
  <c r="T72" i="19" s="1"/>
  <c r="S71" i="19" s="1"/>
  <c r="Y78" i="19"/>
  <c r="X78" i="19"/>
  <c r="W78" i="19"/>
  <c r="V77" i="19" s="1"/>
  <c r="U76" i="19" s="1"/>
  <c r="T75" i="19" s="1"/>
  <c r="S74" i="19" s="1"/>
  <c r="R73" i="19" s="1"/>
  <c r="Q72" i="19" s="1"/>
  <c r="P71" i="19" s="1"/>
  <c r="V78" i="19"/>
  <c r="U77" i="19" s="1"/>
  <c r="T76" i="19" s="1"/>
  <c r="S75" i="19" s="1"/>
  <c r="R74" i="19" s="1"/>
  <c r="Q73" i="19" s="1"/>
  <c r="P72" i="19" s="1"/>
  <c r="O71" i="19" s="1"/>
  <c r="U78" i="19"/>
  <c r="T77" i="19" s="1"/>
  <c r="S76" i="19" s="1"/>
  <c r="R75" i="19" s="1"/>
  <c r="Q74" i="19" s="1"/>
  <c r="P73" i="19" s="1"/>
  <c r="O72" i="19" s="1"/>
  <c r="N71" i="19" s="1"/>
  <c r="T78" i="19"/>
  <c r="S78" i="19"/>
  <c r="R77" i="19" s="1"/>
  <c r="Q76" i="19" s="1"/>
  <c r="P75" i="19" s="1"/>
  <c r="O74" i="19" s="1"/>
  <c r="N73" i="19" s="1"/>
  <c r="M72" i="19" s="1"/>
  <c r="L71" i="19" s="1"/>
  <c r="R78" i="19"/>
  <c r="Q78" i="19"/>
  <c r="P78" i="19"/>
  <c r="O78" i="19"/>
  <c r="N77" i="19" s="1"/>
  <c r="M76" i="19" s="1"/>
  <c r="L75" i="19" s="1"/>
  <c r="K74" i="19" s="1"/>
  <c r="J73" i="19" s="1"/>
  <c r="I72" i="19" s="1"/>
  <c r="H71" i="19" s="1"/>
  <c r="N78" i="19"/>
  <c r="M77" i="19" s="1"/>
  <c r="L76" i="19" s="1"/>
  <c r="K75" i="19" s="1"/>
  <c r="J74" i="19" s="1"/>
  <c r="I73" i="19" s="1"/>
  <c r="H72" i="19" s="1"/>
  <c r="G71" i="19" s="1"/>
  <c r="M78" i="19"/>
  <c r="L77" i="19" s="1"/>
  <c r="K76" i="19" s="1"/>
  <c r="J75" i="19" s="1"/>
  <c r="I74" i="19" s="1"/>
  <c r="H73" i="19" s="1"/>
  <c r="G72" i="19" s="1"/>
  <c r="F71" i="19" s="1"/>
  <c r="L78" i="19"/>
  <c r="K78" i="19"/>
  <c r="J77" i="19" s="1"/>
  <c r="I76" i="19" s="1"/>
  <c r="H75" i="19" s="1"/>
  <c r="G74" i="19" s="1"/>
  <c r="F73" i="19" s="1"/>
  <c r="E72" i="19" s="1"/>
  <c r="D71" i="19" s="1"/>
  <c r="J78" i="19"/>
  <c r="I78" i="19"/>
  <c r="H78" i="19"/>
  <c r="G78" i="19"/>
  <c r="F77" i="19" s="1"/>
  <c r="E76" i="19" s="1"/>
  <c r="D75" i="19" s="1"/>
  <c r="C74" i="19" s="1"/>
  <c r="B73" i="19" s="1"/>
  <c r="F78" i="19"/>
  <c r="E77" i="19" s="1"/>
  <c r="D76" i="19" s="1"/>
  <c r="C75" i="19" s="1"/>
  <c r="B74" i="19" s="1"/>
  <c r="E78" i="19"/>
  <c r="D77" i="19" s="1"/>
  <c r="C76" i="19" s="1"/>
  <c r="B75" i="19" s="1"/>
  <c r="D78" i="19"/>
  <c r="C78" i="19"/>
  <c r="B77" i="19" s="1"/>
  <c r="B78" i="19"/>
  <c r="AF77" i="19"/>
  <c r="AE77" i="19" s="1"/>
  <c r="AA77" i="19"/>
  <c r="X77" i="19"/>
  <c r="W76" i="19" s="1"/>
  <c r="V75" i="19" s="1"/>
  <c r="U74" i="19" s="1"/>
  <c r="T73" i="19" s="1"/>
  <c r="S72" i="19" s="1"/>
  <c r="R71" i="19" s="1"/>
  <c r="W77" i="19"/>
  <c r="V76" i="19" s="1"/>
  <c r="U75" i="19" s="1"/>
  <c r="T74" i="19" s="1"/>
  <c r="S73" i="19" s="1"/>
  <c r="R72" i="19" s="1"/>
  <c r="Q71" i="19" s="1"/>
  <c r="S77" i="19"/>
  <c r="R76" i="19" s="1"/>
  <c r="Q75" i="19" s="1"/>
  <c r="P74" i="19" s="1"/>
  <c r="O73" i="19" s="1"/>
  <c r="N72" i="19" s="1"/>
  <c r="M71" i="19" s="1"/>
  <c r="Q77" i="19"/>
  <c r="P77" i="19"/>
  <c r="O76" i="19" s="1"/>
  <c r="N75" i="19" s="1"/>
  <c r="M74" i="19" s="1"/>
  <c r="L73" i="19" s="1"/>
  <c r="K72" i="19" s="1"/>
  <c r="J71" i="19" s="1"/>
  <c r="O77" i="19"/>
  <c r="N76" i="19" s="1"/>
  <c r="M75" i="19" s="1"/>
  <c r="L74" i="19" s="1"/>
  <c r="K73" i="19" s="1"/>
  <c r="J72" i="19" s="1"/>
  <c r="I71" i="19" s="1"/>
  <c r="K77" i="19"/>
  <c r="J76" i="19" s="1"/>
  <c r="I75" i="19" s="1"/>
  <c r="H74" i="19" s="1"/>
  <c r="G73" i="19" s="1"/>
  <c r="F72" i="19" s="1"/>
  <c r="E71" i="19" s="1"/>
  <c r="I77" i="19"/>
  <c r="H77" i="19"/>
  <c r="G76" i="19" s="1"/>
  <c r="F75" i="19" s="1"/>
  <c r="E74" i="19" s="1"/>
  <c r="D73" i="19" s="1"/>
  <c r="C72" i="19" s="1"/>
  <c r="B71" i="19" s="1"/>
  <c r="G77" i="19"/>
  <c r="F76" i="19" s="1"/>
  <c r="E75" i="19" s="1"/>
  <c r="D74" i="19" s="1"/>
  <c r="C73" i="19" s="1"/>
  <c r="B72" i="19" s="1"/>
  <c r="C77" i="19"/>
  <c r="B76" i="19" s="1"/>
  <c r="AF76" i="19"/>
  <c r="AE76" i="19" s="1"/>
  <c r="Z76" i="19"/>
  <c r="Y75" i="19" s="1"/>
  <c r="X74" i="19" s="1"/>
  <c r="W73" i="19" s="1"/>
  <c r="V72" i="19" s="1"/>
  <c r="U71" i="19" s="1"/>
  <c r="P76" i="19"/>
  <c r="O75" i="19" s="1"/>
  <c r="N74" i="19" s="1"/>
  <c r="M73" i="19" s="1"/>
  <c r="L72" i="19" s="1"/>
  <c r="K71" i="19" s="1"/>
  <c r="H76" i="19"/>
  <c r="G75" i="19" s="1"/>
  <c r="F74" i="19" s="1"/>
  <c r="E73" i="19" s="1"/>
  <c r="D72" i="19" s="1"/>
  <c r="C71" i="19" s="1"/>
  <c r="AF75" i="19"/>
  <c r="AE74" i="19" s="1"/>
  <c r="AE75" i="19"/>
  <c r="AD74" i="19" s="1"/>
  <c r="AF74" i="19"/>
  <c r="AE73" i="19" s="1"/>
  <c r="AF73" i="19"/>
  <c r="AF72" i="19"/>
  <c r="AE72" i="19" s="1"/>
  <c r="AF71" i="19"/>
  <c r="AD73" i="19" l="1"/>
  <c r="AC73" i="19" s="1"/>
  <c r="AD75" i="19"/>
  <c r="AC74" i="19" s="1"/>
  <c r="AD76" i="19"/>
  <c r="AC75" i="19" s="1"/>
  <c r="AB74" i="19" s="1"/>
  <c r="AD72" i="19"/>
  <c r="AE71" i="19"/>
  <c r="AD71" i="19" s="1"/>
  <c r="AB73" i="19" l="1"/>
  <c r="AA73" i="19"/>
  <c r="AC71" i="19"/>
  <c r="AC72" i="19"/>
  <c r="AB71" i="19" l="1"/>
  <c r="AB72" i="19"/>
  <c r="AA71" i="19" l="1"/>
  <c r="AA72" i="19"/>
  <c r="Z71" i="19" l="1"/>
  <c r="Z72" i="19"/>
  <c r="Y71" i="19" s="1"/>
  <c r="A3" i="12" l="1"/>
  <c r="B53" i="11"/>
  <c r="B52" i="11"/>
  <c r="B51" i="11"/>
  <c r="B50" i="11"/>
  <c r="B49" i="11"/>
  <c r="B48" i="11"/>
  <c r="B47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B7" i="11"/>
  <c r="B6" i="11"/>
  <c r="B5" i="11"/>
  <c r="B4" i="11"/>
  <c r="A4" i="11"/>
  <c r="B3" i="11"/>
  <c r="A3" i="11"/>
  <c r="A4" i="9"/>
  <c r="A3" i="9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4" i="8"/>
  <c r="A4" i="8"/>
  <c r="B3" i="8"/>
  <c r="A3" i="8"/>
  <c r="A5" i="7"/>
  <c r="A5" i="12" s="1"/>
  <c r="A4" i="7"/>
  <c r="A4" i="12" s="1"/>
  <c r="A5" i="8" l="1"/>
  <c r="A5" i="11"/>
  <c r="A5" i="9"/>
  <c r="A6" i="7"/>
  <c r="A6" i="9" l="1"/>
  <c r="A7" i="7"/>
  <c r="A6" i="11"/>
  <c r="A6" i="12"/>
  <c r="A6" i="8"/>
  <c r="A7" i="11" l="1"/>
  <c r="A7" i="8"/>
  <c r="A7" i="12"/>
  <c r="A8" i="7"/>
  <c r="A7" i="9"/>
  <c r="A8" i="11" l="1"/>
  <c r="A9" i="7"/>
  <c r="A8" i="12"/>
  <c r="A8" i="9"/>
  <c r="A8" i="8"/>
  <c r="A9" i="12" l="1"/>
  <c r="A9" i="11"/>
  <c r="A9" i="9"/>
  <c r="A9" i="8"/>
  <c r="A10" i="7"/>
  <c r="A10" i="11" l="1"/>
  <c r="A10" i="12"/>
  <c r="A10" i="8"/>
  <c r="A10" i="9"/>
  <c r="A11" i="7"/>
  <c r="A11" i="11" l="1"/>
  <c r="A11" i="8"/>
  <c r="A11" i="12"/>
  <c r="A11" i="9"/>
  <c r="A12" i="7"/>
  <c r="A12" i="12" l="1"/>
  <c r="A13" i="7"/>
  <c r="A12" i="8"/>
  <c r="A12" i="9"/>
  <c r="A12" i="11"/>
  <c r="A13" i="12" l="1"/>
  <c r="A13" i="9"/>
  <c r="A14" i="7"/>
  <c r="A13" i="11"/>
  <c r="A13" i="8"/>
  <c r="A14" i="9" l="1"/>
  <c r="A15" i="7"/>
  <c r="A14" i="12"/>
  <c r="A14" i="11"/>
  <c r="A14" i="8"/>
  <c r="A15" i="11" l="1"/>
  <c r="A15" i="9"/>
  <c r="A15" i="8"/>
  <c r="A15" i="12"/>
  <c r="A16" i="7"/>
  <c r="A16" i="8" l="1"/>
  <c r="A16" i="11"/>
  <c r="A16" i="9"/>
  <c r="A16" i="12"/>
  <c r="A17" i="7"/>
  <c r="A17" i="12" l="1"/>
  <c r="A17" i="11"/>
  <c r="A17" i="9"/>
  <c r="A17" i="8"/>
  <c r="A18" i="7"/>
  <c r="A18" i="11" l="1"/>
  <c r="A18" i="12"/>
  <c r="A18" i="8"/>
  <c r="A18" i="9"/>
  <c r="A19" i="7"/>
  <c r="A19" i="11" l="1"/>
  <c r="A19" i="8"/>
  <c r="A19" i="12"/>
  <c r="A19" i="9"/>
  <c r="A20" i="7"/>
  <c r="A21" i="7" l="1"/>
  <c r="A20" i="12"/>
  <c r="A20" i="9"/>
  <c r="A20" i="11"/>
  <c r="A20" i="8"/>
  <c r="A21" i="12" l="1"/>
  <c r="A21" i="9"/>
  <c r="A22" i="7"/>
  <c r="A21" i="11"/>
  <c r="A21" i="8"/>
  <c r="A22" i="9" l="1"/>
  <c r="A23" i="7"/>
  <c r="A22" i="11"/>
  <c r="A22" i="8"/>
  <c r="A22" i="12"/>
  <c r="A23" i="11" l="1"/>
  <c r="A23" i="8"/>
  <c r="A24" i="7"/>
  <c r="A23" i="9"/>
  <c r="A23" i="12"/>
  <c r="A24" i="8" l="1"/>
  <c r="A24" i="11"/>
  <c r="A25" i="7"/>
  <c r="A24" i="12"/>
  <c r="A24" i="9"/>
  <c r="A25" i="12" l="1"/>
  <c r="A25" i="11"/>
  <c r="A25" i="9"/>
  <c r="A25" i="8"/>
  <c r="A26" i="7"/>
  <c r="A26" i="11" l="1"/>
  <c r="A26" i="12"/>
  <c r="A26" i="8"/>
  <c r="A26" i="9"/>
  <c r="A27" i="7"/>
  <c r="A27" i="11" l="1"/>
  <c r="A27" i="8"/>
  <c r="A27" i="12"/>
  <c r="A27" i="9"/>
  <c r="A28" i="7"/>
  <c r="A28" i="12" l="1"/>
  <c r="A29" i="7"/>
  <c r="A28" i="8"/>
  <c r="A28" i="9"/>
  <c r="A28" i="11"/>
  <c r="A29" i="12" l="1"/>
  <c r="A29" i="9"/>
  <c r="A30" i="7"/>
  <c r="A29" i="11"/>
  <c r="A29" i="8"/>
  <c r="A30" i="9" l="1"/>
  <c r="A31" i="7"/>
  <c r="A30" i="12"/>
  <c r="A30" i="11"/>
  <c r="A30" i="8"/>
  <c r="A31" i="11" l="1"/>
  <c r="A31" i="8"/>
  <c r="A32" i="7"/>
  <c r="A31" i="12"/>
  <c r="A31" i="9"/>
  <c r="A32" i="8" l="1"/>
  <c r="A32" i="11"/>
  <c r="A32" i="9"/>
  <c r="A32" i="12"/>
  <c r="A33" i="7"/>
  <c r="A33" i="12" l="1"/>
  <c r="A33" i="11"/>
  <c r="A33" i="9"/>
  <c r="A33" i="8"/>
  <c r="A34" i="7"/>
  <c r="A34" i="11" l="1"/>
  <c r="A34" i="12"/>
  <c r="A34" i="8"/>
  <c r="A34" i="9"/>
  <c r="A35" i="7"/>
  <c r="A35" i="11" l="1"/>
  <c r="A35" i="8"/>
  <c r="A35" i="12"/>
  <c r="A35" i="9"/>
  <c r="A36" i="7"/>
  <c r="A36" i="12" l="1"/>
  <c r="A36" i="9"/>
  <c r="A37" i="7"/>
  <c r="A36" i="11"/>
  <c r="A36" i="8"/>
  <c r="A37" i="12" l="1"/>
  <c r="A37" i="9"/>
  <c r="A38" i="7"/>
  <c r="A37" i="11"/>
  <c r="A37" i="8"/>
  <c r="A38" i="9" l="1"/>
  <c r="A39" i="7"/>
  <c r="A38" i="11"/>
  <c r="A38" i="8"/>
  <c r="A38" i="12"/>
  <c r="A39" i="11" l="1"/>
  <c r="A39" i="8"/>
  <c r="A39" i="9"/>
  <c r="A40" i="7"/>
  <c r="A39" i="12"/>
  <c r="A40" i="11" l="1"/>
  <c r="A41" i="7"/>
  <c r="A40" i="8"/>
  <c r="A40" i="12"/>
  <c r="A40" i="9"/>
  <c r="A41" i="12" l="1"/>
  <c r="A41" i="11"/>
  <c r="A41" i="9"/>
  <c r="A41" i="8"/>
  <c r="A42" i="7"/>
  <c r="A42" i="11" l="1"/>
  <c r="A42" i="12"/>
  <c r="A42" i="8"/>
  <c r="A42" i="9"/>
  <c r="A43" i="7"/>
  <c r="A43" i="11" l="1"/>
  <c r="A43" i="8"/>
  <c r="A43" i="12"/>
  <c r="A43" i="9"/>
  <c r="A44" i="7"/>
  <c r="A44" i="12" l="1"/>
  <c r="A45" i="7"/>
  <c r="A44" i="9"/>
  <c r="A44" i="11"/>
  <c r="A44" i="8"/>
  <c r="A45" i="12" l="1"/>
  <c r="A45" i="9"/>
  <c r="A46" i="7"/>
  <c r="A45" i="11"/>
  <c r="A45" i="8"/>
  <c r="A46" i="9" l="1"/>
  <c r="A47" i="7"/>
  <c r="A46" i="11"/>
  <c r="A46" i="8"/>
  <c r="A46" i="12"/>
  <c r="A47" i="11" l="1"/>
  <c r="A47" i="8"/>
  <c r="A47" i="9"/>
  <c r="A48" i="7"/>
  <c r="A47" i="12"/>
  <c r="A48" i="8" l="1"/>
  <c r="A48" i="11"/>
  <c r="A48" i="9"/>
  <c r="A48" i="12"/>
  <c r="A49" i="7"/>
  <c r="A49" i="12" l="1"/>
  <c r="A49" i="11"/>
  <c r="A49" i="9"/>
  <c r="A49" i="8"/>
  <c r="A50" i="7"/>
  <c r="A50" i="11" l="1"/>
  <c r="A50" i="12"/>
  <c r="A50" i="8"/>
  <c r="A50" i="9"/>
  <c r="A51" i="7"/>
  <c r="A51" i="11" l="1"/>
  <c r="A51" i="8"/>
  <c r="A51" i="12"/>
  <c r="A51" i="9"/>
  <c r="A52" i="7"/>
  <c r="A52" i="12" l="1"/>
  <c r="A53" i="7"/>
  <c r="A52" i="8"/>
  <c r="A52" i="9"/>
  <c r="A52" i="11"/>
  <c r="A53" i="12" l="1"/>
  <c r="A53" i="9"/>
  <c r="A53" i="11"/>
  <c r="A53" i="8"/>
  <c r="D6" i="2" l="1"/>
  <c r="D6" i="1" l="1"/>
  <c r="D7" i="1" s="1"/>
  <c r="D8" i="1" l="1"/>
  <c r="D4" i="2"/>
  <c r="E4" i="2"/>
  <c r="D9" i="1" l="1"/>
  <c r="C6" i="1" l="1"/>
  <c r="D7" i="2" l="1"/>
  <c r="C7" i="1"/>
  <c r="D8" i="2" l="1"/>
  <c r="C8" i="1"/>
  <c r="D9" i="2" l="1"/>
  <c r="C9" i="1"/>
  <c r="D10" i="2" l="1"/>
  <c r="C10" i="1"/>
  <c r="D11" i="2" l="1"/>
</calcChain>
</file>

<file path=xl/sharedStrings.xml><?xml version="1.0" encoding="utf-8"?>
<sst xmlns="http://schemas.openxmlformats.org/spreadsheetml/2006/main" count="228" uniqueCount="112">
  <si>
    <t>Forward rates applicable for the next one year</t>
  </si>
  <si>
    <t>D</t>
  </si>
  <si>
    <t>data for part (i)</t>
  </si>
  <si>
    <t>A</t>
  </si>
  <si>
    <t>B</t>
  </si>
  <si>
    <t>C</t>
  </si>
  <si>
    <t>Financial Year ending March</t>
  </si>
  <si>
    <t>single risk free rate applicable for the next 5 years</t>
  </si>
  <si>
    <t>intermediate_calculation_2</t>
  </si>
  <si>
    <t>intermediate_calculation_1</t>
  </si>
  <si>
    <t>risk free</t>
  </si>
  <si>
    <t>Equity value</t>
  </si>
  <si>
    <t>nominal loan amount</t>
  </si>
  <si>
    <t>risk neutral probability of default</t>
  </si>
  <si>
    <t>duration ( in years)</t>
  </si>
  <si>
    <t>volatility of equity value</t>
  </si>
  <si>
    <t>prob of not defaulting</t>
  </si>
  <si>
    <t>discount value</t>
  </si>
  <si>
    <t>sigma _A</t>
  </si>
  <si>
    <t>volatility of Asset</t>
  </si>
  <si>
    <t>Dt a t = 0.</t>
  </si>
  <si>
    <t>Asset value at t = 0</t>
  </si>
  <si>
    <t>volatility of Equity</t>
  </si>
  <si>
    <t>iii a</t>
  </si>
  <si>
    <t>iii b</t>
  </si>
  <si>
    <t>transition probabilities for 1 year</t>
  </si>
  <si>
    <t>Probability distribution</t>
  </si>
  <si>
    <t>Equity index return</t>
  </si>
  <si>
    <t>Probability</t>
  </si>
  <si>
    <t xml:space="preserve"> Initital investment </t>
  </si>
  <si>
    <t>Return*prob</t>
  </si>
  <si>
    <t>Value at t=1</t>
  </si>
  <si>
    <t>Utility</t>
  </si>
  <si>
    <t>Utility*prob</t>
  </si>
  <si>
    <t>Fusion return</t>
  </si>
  <si>
    <t>Mean</t>
  </si>
  <si>
    <t>Expected utility</t>
  </si>
  <si>
    <t>Fixed Deposit</t>
  </si>
  <si>
    <t>Equity tracker</t>
  </si>
  <si>
    <t>Fusion</t>
  </si>
  <si>
    <t>Chart:</t>
  </si>
  <si>
    <t>Comments for (a):</t>
  </si>
  <si>
    <t>Comments for (b):</t>
  </si>
  <si>
    <t xml:space="preserve"> Fusion</t>
  </si>
  <si>
    <t xml:space="preserve">Comments </t>
  </si>
  <si>
    <t>St</t>
  </si>
  <si>
    <t>σ</t>
  </si>
  <si>
    <t>K</t>
  </si>
  <si>
    <t>Value of Zero Coupon Bond</t>
  </si>
  <si>
    <t>risk free rate of interest</t>
  </si>
  <si>
    <t>d1</t>
  </si>
  <si>
    <t>d2</t>
  </si>
  <si>
    <t>Current Share Price</t>
  </si>
  <si>
    <t>Values</t>
  </si>
  <si>
    <t>Zt</t>
  </si>
  <si>
    <t xml:space="preserve">r </t>
  </si>
  <si>
    <t>Strike Price</t>
  </si>
  <si>
    <t>Payoff if Share Price Goes up</t>
  </si>
  <si>
    <t>Payoff if Share Price Goes Down</t>
  </si>
  <si>
    <t>Expected Payoff</t>
  </si>
  <si>
    <t>u</t>
  </si>
  <si>
    <t>d</t>
  </si>
  <si>
    <t>r</t>
  </si>
  <si>
    <t>q</t>
  </si>
  <si>
    <t>Daily Movement of Share price</t>
  </si>
  <si>
    <t>Day</t>
  </si>
  <si>
    <t>Share Price Movement</t>
  </si>
  <si>
    <t>European Put Value</t>
  </si>
  <si>
    <t>European Put Option Value</t>
  </si>
  <si>
    <t>American Put Value Option</t>
  </si>
  <si>
    <t>American Put Option Value</t>
  </si>
  <si>
    <t>Price of Put Option</t>
  </si>
  <si>
    <t>Value of American call option</t>
  </si>
  <si>
    <t>p.a</t>
  </si>
  <si>
    <t xml:space="preserve"> =</t>
  </si>
  <si>
    <t xml:space="preserve">sigma _E * Equity value  at time 0  </t>
  </si>
  <si>
    <t>divided by</t>
  </si>
  <si>
    <t xml:space="preserve"> Equity value  at time 0  + nominal debt amount * exp(- rt) * prob of not defaulting</t>
  </si>
  <si>
    <t>method 1</t>
  </si>
  <si>
    <t>sigma * root t</t>
  </si>
  <si>
    <t>method 2</t>
  </si>
  <si>
    <t>method 3</t>
  </si>
  <si>
    <t>Comments:</t>
  </si>
  <si>
    <t>Rating is validated as the result is close to 25%</t>
  </si>
  <si>
    <t>or</t>
  </si>
  <si>
    <t>matrix multiplication can also be done by:</t>
  </si>
  <si>
    <t>Constant relative risk aversion would give a curved line on the chart</t>
  </si>
  <si>
    <t>With the gradient reducing as wealth increases</t>
  </si>
  <si>
    <t>Although this the shape we see in (v)…</t>
  </si>
  <si>
    <t>...the utility function we have plotted is quadratic…</t>
  </si>
  <si>
    <t>…which exhibits increasing relative risk aversion</t>
  </si>
  <si>
    <t>So a line with constant relative risk aversion would be less curved than the line we have plotted</t>
  </si>
  <si>
    <t>A risk-neutral utility function has U''(w) = 0</t>
  </si>
  <si>
    <t>The chart might show a straight line…</t>
  </si>
  <si>
    <t>…but this depends on the utility function chosen…</t>
  </si>
  <si>
    <t>...because it depends on U’’’(w) which isn’t easily observable</t>
  </si>
  <si>
    <t>The log utility function exhibits declining absolute risk reversion.</t>
  </si>
  <si>
    <t>It also exhibits constant relative risk reversion</t>
  </si>
  <si>
    <t xml:space="preserve">This is consistent with an investor who keeps constant proportion of wealth invested in
</t>
  </si>
  <si>
    <t>riskier assets as they grow richer</t>
  </si>
  <si>
    <t>The investor's utility maximisation choice is independent of future periods</t>
  </si>
  <si>
    <t>Number of Options that can be purchased</t>
  </si>
  <si>
    <t>remaining money</t>
  </si>
  <si>
    <t>European Put Value Option</t>
  </si>
  <si>
    <t>It is never optimal to exercise an American Call Option early on a non-dividend paying security, so the value of the American Call option will be same as the European Call Option</t>
  </si>
  <si>
    <t>Using Put-Call Parity</t>
  </si>
  <si>
    <t>data for part (v)</t>
  </si>
  <si>
    <t>N(d1)</t>
  </si>
  <si>
    <t>N(d2)</t>
  </si>
  <si>
    <t>[2] - for the formula</t>
  </si>
  <si>
    <t>[3] - for the formula</t>
  </si>
  <si>
    <t>[1] - for the formula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</si>
</sst>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_(* #,##0.00_);_(* \(#,##0.00\);_(* &quot;-&quot;??_);_(@_)"/>
    <numFmt numFmtId="165" formatCode="_(* #,##0_);_(* \(#,##0\);_(* &quot;-&quot;??_);_(@_)"/>
    <numFmt numFmtId="166" formatCode="_(* #,##0.0000_);_(* \(#,##0.0000\);_(* &quot;-&quot;??_);_(@_)"/>
    <numFmt numFmtId="167" formatCode="_-* #,##0.00_-;\-* #,##0.00_-;_-* &quot;-&quot;??_-;_-@_-"/>
    <numFmt numFmtId="168" formatCode="_(* #,##0.00000_);_(* \(#,##0.00000\);_(* &quot;-&quot;??_);_(@_)"/>
    <numFmt numFmtId="169" formatCode="0.0%"/>
    <numFmt numFmtId="170" formatCode="0.000000%"/>
    <numFmt numFmtId="171" formatCode="0.000%"/>
    <numFmt numFmtId="172" formatCode="_(* #,##0.000_);_(* \(#,##0.000\);_(* &quot;-&quot;??_);_(@_)"/>
    <numFmt numFmtId="173" formatCode="0.0000"/>
    <numFmt numFmtId="174" formatCode="_-* #,##0_-;\-* #,##0_-;_-* &quot;-&quot;??_-;_-@_-"/>
    <numFmt numFmtId="175" formatCode="_-* #,##0.0000_-;\-* #,##0.0000_-;_-* &quot;-&quot;??_-;_-@_-"/>
    <numFmt numFmtId="176" formatCode="_-* #,##0.0_-;\-* #,##0.0_-;_-* &quot;-&quot;????_-;_-@_-"/>
    <numFmt numFmtId="177" formatCode="_-* #,##0.0000_-;\-* #,##0.0000_-;_-* &quot;-&quot;????_-;_-@_-"/>
    <numFmt numFmtId="178" formatCode="_-* #,##0_-;\-* #,##0_-;_-* &quot;-&quot;????_-;_-@_-"/>
    <numFmt numFmtId="179" formatCode="0.00000"/>
    <numFmt numFmtId="180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1" xfId="0" applyBorder="1"/>
    <xf numFmtId="9" fontId="0" fillId="0" borderId="1" xfId="1" applyFont="1" applyBorder="1"/>
    <xf numFmtId="0" fontId="2" fillId="0" borderId="1" xfId="0" applyFont="1" applyBorder="1" applyAlignment="1">
      <alignment wrapText="1"/>
    </xf>
    <xf numFmtId="0" fontId="0" fillId="2" borderId="0" xfId="0" applyFill="1"/>
    <xf numFmtId="0" fontId="0" fillId="0" borderId="0" xfId="0" applyFill="1"/>
    <xf numFmtId="9" fontId="0" fillId="0" borderId="0" xfId="1" applyFont="1" applyFill="1"/>
    <xf numFmtId="165" fontId="0" fillId="0" borderId="0" xfId="3" applyNumberFormat="1" applyFont="1"/>
    <xf numFmtId="0" fontId="0" fillId="2" borderId="1" xfId="0" applyFill="1" applyBorder="1"/>
    <xf numFmtId="10" fontId="0" fillId="2" borderId="1" xfId="1" applyNumberFormat="1" applyFont="1" applyFill="1" applyBorder="1"/>
    <xf numFmtId="10" fontId="0" fillId="0" borderId="1" xfId="1" applyNumberFormat="1" applyFont="1" applyBorder="1"/>
    <xf numFmtId="0" fontId="0" fillId="0" borderId="0" xfId="0" applyBorder="1"/>
    <xf numFmtId="9" fontId="0" fillId="0" borderId="0" xfId="1" applyFont="1" applyBorder="1"/>
    <xf numFmtId="0" fontId="2" fillId="0" borderId="0" xfId="0" applyFont="1"/>
    <xf numFmtId="170" fontId="0" fillId="0" borderId="0" xfId="0" applyNumberFormat="1"/>
    <xf numFmtId="171" fontId="0" fillId="0" borderId="0" xfId="1" applyNumberFormat="1" applyFont="1"/>
    <xf numFmtId="170" fontId="0" fillId="0" borderId="0" xfId="1" applyNumberFormat="1" applyFont="1"/>
    <xf numFmtId="165" fontId="0" fillId="0" borderId="0" xfId="3" applyNumberFormat="1" applyFont="1" applyFill="1"/>
    <xf numFmtId="10" fontId="0" fillId="2" borderId="0" xfId="0" applyNumberFormat="1" applyFill="1"/>
    <xf numFmtId="9" fontId="0" fillId="0" borderId="1" xfId="1" applyFont="1" applyFill="1" applyBorder="1"/>
    <xf numFmtId="165" fontId="0" fillId="0" borderId="1" xfId="3" applyNumberFormat="1" applyFont="1" applyFill="1" applyBorder="1"/>
    <xf numFmtId="10" fontId="0" fillId="2" borderId="1" xfId="0" applyNumberFormat="1" applyFill="1" applyBorder="1"/>
    <xf numFmtId="169" fontId="0" fillId="2" borderId="1" xfId="1" applyNumberFormat="1" applyFont="1" applyFill="1" applyBorder="1"/>
    <xf numFmtId="9" fontId="0" fillId="2" borderId="1" xfId="1" applyFont="1" applyFill="1" applyBorder="1"/>
    <xf numFmtId="0" fontId="2" fillId="0" borderId="1" xfId="0" applyFont="1" applyFill="1" applyBorder="1" applyAlignment="1">
      <alignment wrapText="1"/>
    </xf>
    <xf numFmtId="0" fontId="0" fillId="0" borderId="0" xfId="0" applyFill="1" applyBorder="1"/>
    <xf numFmtId="165" fontId="0" fillId="0" borderId="0" xfId="4" applyNumberFormat="1" applyFont="1" applyFill="1" applyBorder="1"/>
    <xf numFmtId="0" fontId="0" fillId="0" borderId="0" xfId="0" applyFill="1" applyBorder="1" applyAlignment="1">
      <alignment wrapText="1"/>
    </xf>
    <xf numFmtId="0" fontId="0" fillId="0" borderId="0" xfId="0" quotePrefix="1" applyFill="1" applyBorder="1" applyAlignment="1">
      <alignment wrapText="1"/>
    </xf>
    <xf numFmtId="166" fontId="0" fillId="0" borderId="0" xfId="0" applyNumberFormat="1" applyFill="1" applyBorder="1"/>
    <xf numFmtId="10" fontId="0" fillId="0" borderId="0" xfId="1" applyNumberFormat="1" applyFont="1" applyFill="1" applyBorder="1"/>
    <xf numFmtId="164" fontId="0" fillId="0" borderId="0" xfId="0" applyNumberFormat="1" applyFill="1" applyBorder="1"/>
    <xf numFmtId="0" fontId="0" fillId="2" borderId="0" xfId="1" applyNumberFormat="1" applyFont="1" applyFill="1"/>
    <xf numFmtId="165" fontId="0" fillId="0" borderId="0" xfId="4" quotePrefix="1" applyNumberFormat="1" applyFont="1" applyFill="1" applyBorder="1"/>
    <xf numFmtId="172" fontId="0" fillId="0" borderId="0" xfId="2" applyNumberFormat="1" applyFont="1" applyFill="1" applyBorder="1"/>
    <xf numFmtId="9" fontId="0" fillId="0" borderId="0" xfId="1" applyFont="1" applyFill="1" applyBorder="1"/>
    <xf numFmtId="0" fontId="0" fillId="0" borderId="0" xfId="0" applyFill="1" applyBorder="1" applyAlignment="1"/>
    <xf numFmtId="168" fontId="0" fillId="0" borderId="0" xfId="2" applyNumberFormat="1" applyFont="1" applyFill="1" applyBorder="1"/>
    <xf numFmtId="164" fontId="0" fillId="0" borderId="0" xfId="2" applyFont="1" applyFill="1" applyBorder="1"/>
    <xf numFmtId="165" fontId="0" fillId="0" borderId="0" xfId="2" applyNumberFormat="1" applyFont="1" applyFill="1" applyBorder="1"/>
    <xf numFmtId="171" fontId="0" fillId="0" borderId="0" xfId="1" applyNumberFormat="1" applyFont="1" applyFill="1" applyBorder="1"/>
    <xf numFmtId="10" fontId="0" fillId="2" borderId="0" xfId="1" applyNumberFormat="1" applyFont="1" applyFill="1" applyBorder="1"/>
    <xf numFmtId="174" fontId="0" fillId="3" borderId="0" xfId="3" applyNumberFormat="1" applyFont="1" applyFill="1"/>
    <xf numFmtId="9" fontId="0" fillId="0" borderId="0" xfId="0" applyNumberFormat="1"/>
    <xf numFmtId="175" fontId="0" fillId="0" borderId="0" xfId="3" applyNumberFormat="1" applyFont="1"/>
    <xf numFmtId="169" fontId="2" fillId="0" borderId="0" xfId="0" applyNumberFormat="1" applyFont="1"/>
    <xf numFmtId="176" fontId="0" fillId="0" borderId="0" xfId="0" applyNumberFormat="1"/>
    <xf numFmtId="175" fontId="0" fillId="0" borderId="0" xfId="3" applyNumberFormat="1" applyFont="1" applyFill="1"/>
    <xf numFmtId="177" fontId="0" fillId="0" borderId="0" xfId="0" applyNumberFormat="1"/>
    <xf numFmtId="167" fontId="0" fillId="0" borderId="0" xfId="3" applyFont="1" applyFill="1"/>
    <xf numFmtId="0" fontId="0" fillId="3" borderId="0" xfId="0" applyFill="1"/>
    <xf numFmtId="0" fontId="3" fillId="0" borderId="0" xfId="0" applyFont="1"/>
    <xf numFmtId="169" fontId="0" fillId="0" borderId="0" xfId="1" applyNumberFormat="1" applyFont="1"/>
    <xf numFmtId="179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/>
    <xf numFmtId="2" fontId="2" fillId="0" borderId="0" xfId="0" applyNumberFormat="1" applyFont="1"/>
    <xf numFmtId="4" fontId="0" fillId="0" borderId="0" xfId="0" applyNumberFormat="1"/>
    <xf numFmtId="0" fontId="2" fillId="0" borderId="0" xfId="0" applyFont="1" applyAlignment="1">
      <alignment wrapText="1"/>
    </xf>
    <xf numFmtId="180" fontId="2" fillId="0" borderId="0" xfId="0" applyNumberFormat="1" applyFont="1" applyAlignment="1">
      <alignment wrapText="1"/>
    </xf>
    <xf numFmtId="0" fontId="0" fillId="0" borderId="0" xfId="0" quotePrefix="1"/>
    <xf numFmtId="0" fontId="0" fillId="0" borderId="0" xfId="0" quotePrefix="1" applyAlignment="1">
      <alignment wrapText="1"/>
    </xf>
    <xf numFmtId="165" fontId="0" fillId="0" borderId="0" xfId="0" applyNumberFormat="1"/>
    <xf numFmtId="164" fontId="0" fillId="0" borderId="0" xfId="0" applyNumberFormat="1"/>
    <xf numFmtId="166" fontId="0" fillId="0" borderId="0" xfId="0" applyNumberFormat="1"/>
    <xf numFmtId="173" fontId="0" fillId="0" borderId="0" xfId="0" applyNumberFormat="1"/>
    <xf numFmtId="165" fontId="0" fillId="2" borderId="0" xfId="4" applyNumberFormat="1" applyFont="1" applyFill="1" applyBorder="1"/>
    <xf numFmtId="165" fontId="0" fillId="2" borderId="0" xfId="2" applyNumberFormat="1" applyFont="1" applyFill="1" applyBorder="1"/>
    <xf numFmtId="0" fontId="0" fillId="4" borderId="0" xfId="0" applyFill="1"/>
    <xf numFmtId="9" fontId="0" fillId="0" borderId="1" xfId="0" applyNumberFormat="1" applyBorder="1"/>
    <xf numFmtId="172" fontId="0" fillId="0" borderId="1" xfId="2" applyNumberFormat="1" applyFont="1" applyBorder="1"/>
    <xf numFmtId="172" fontId="0" fillId="0" borderId="0" xfId="2" applyNumberFormat="1" applyFont="1"/>
    <xf numFmtId="0" fontId="4" fillId="0" borderId="0" xfId="0" applyFont="1"/>
    <xf numFmtId="178" fontId="0" fillId="0" borderId="0" xfId="0" applyNumberFormat="1"/>
    <xf numFmtId="169" fontId="0" fillId="0" borderId="0" xfId="0" applyNumberFormat="1"/>
    <xf numFmtId="176" fontId="0" fillId="5" borderId="0" xfId="0" applyNumberFormat="1" applyFill="1"/>
    <xf numFmtId="0" fontId="0" fillId="5" borderId="0" xfId="0" applyFill="1"/>
    <xf numFmtId="180" fontId="0" fillId="2" borderId="0" xfId="0" applyNumberFormat="1" applyFill="1"/>
    <xf numFmtId="180" fontId="2" fillId="2" borderId="0" xfId="0" applyNumberFormat="1" applyFont="1" applyFill="1" applyAlignment="1">
      <alignment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</cellXfs>
  <cellStyles count="5">
    <cellStyle name="Comma" xfId="2" builtinId="3"/>
    <cellStyle name="Comma 3" xfId="3"/>
    <cellStyle name="Comma 4" xfId="4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Utility of equity index</a:t>
            </a:r>
            <a:r>
              <a:rPr lang="en-GB" baseline="0"/>
              <a:t> investment at t=1</a:t>
            </a:r>
            <a:endParaRPr lang="en-GB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Utility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51"/>
              <c:pt idx="0">
                <c:v>-0.25</c:v>
              </c:pt>
              <c:pt idx="1">
                <c:v>-0.24</c:v>
              </c:pt>
              <c:pt idx="2">
                <c:v>-0.22999999999999998</c:v>
              </c:pt>
              <c:pt idx="3">
                <c:v>-0.21999999999999997</c:v>
              </c:pt>
              <c:pt idx="4">
                <c:v>-0.20999999999999996</c:v>
              </c:pt>
              <c:pt idx="5">
                <c:v>-0.19999999999999996</c:v>
              </c:pt>
              <c:pt idx="6">
                <c:v>-0.18999999999999995</c:v>
              </c:pt>
              <c:pt idx="7">
                <c:v>-0.17999999999999994</c:v>
              </c:pt>
              <c:pt idx="8">
                <c:v>-0.16999999999999993</c:v>
              </c:pt>
              <c:pt idx="9">
                <c:v>-0.15999999999999992</c:v>
              </c:pt>
              <c:pt idx="10">
                <c:v>-0.14999999999999991</c:v>
              </c:pt>
              <c:pt idx="11">
                <c:v>-0.1399999999999999</c:v>
              </c:pt>
              <c:pt idx="12">
                <c:v>-0.12999999999999989</c:v>
              </c:pt>
              <c:pt idx="13">
                <c:v>-0.1199999999999999</c:v>
              </c:pt>
              <c:pt idx="14">
                <c:v>-0.1099999999999999</c:v>
              </c:pt>
              <c:pt idx="15">
                <c:v>-9.9999999999999908E-2</c:v>
              </c:pt>
              <c:pt idx="16">
                <c:v>-8.9999999999999913E-2</c:v>
              </c:pt>
              <c:pt idx="17">
                <c:v>-7.9999999999999918E-2</c:v>
              </c:pt>
              <c:pt idx="18">
                <c:v>-6.9999999999999923E-2</c:v>
              </c:pt>
              <c:pt idx="19">
                <c:v>-5.9999999999999921E-2</c:v>
              </c:pt>
              <c:pt idx="20">
                <c:v>-4.999999999999992E-2</c:v>
              </c:pt>
              <c:pt idx="21">
                <c:v>-3.9999999999999918E-2</c:v>
              </c:pt>
              <c:pt idx="22">
                <c:v>-2.9999999999999916E-2</c:v>
              </c:pt>
              <c:pt idx="23">
                <c:v>-1.9999999999999914E-2</c:v>
              </c:pt>
              <c:pt idx="24">
                <c:v>-9.9999999999999135E-3</c:v>
              </c:pt>
              <c:pt idx="25">
                <c:v>8.6736173798840355E-17</c:v>
              </c:pt>
              <c:pt idx="26">
                <c:v>1.0000000000000087E-2</c:v>
              </c:pt>
              <c:pt idx="27">
                <c:v>2.0000000000000087E-2</c:v>
              </c:pt>
              <c:pt idx="28">
                <c:v>3.0000000000000089E-2</c:v>
              </c:pt>
              <c:pt idx="29">
                <c:v>4.0000000000000091E-2</c:v>
              </c:pt>
              <c:pt idx="30">
                <c:v>5.0000000000000093E-2</c:v>
              </c:pt>
              <c:pt idx="31">
                <c:v>6.0000000000000095E-2</c:v>
              </c:pt>
              <c:pt idx="32">
                <c:v>7.000000000000009E-2</c:v>
              </c:pt>
              <c:pt idx="33">
                <c:v>8.0000000000000085E-2</c:v>
              </c:pt>
              <c:pt idx="34">
                <c:v>9.000000000000008E-2</c:v>
              </c:pt>
              <c:pt idx="35">
                <c:v>0.10000000000000007</c:v>
              </c:pt>
              <c:pt idx="36">
                <c:v>0.11000000000000007</c:v>
              </c:pt>
              <c:pt idx="37">
                <c:v>0.12000000000000006</c:v>
              </c:pt>
              <c:pt idx="38">
                <c:v>0.13000000000000006</c:v>
              </c:pt>
              <c:pt idx="39">
                <c:v>0.14000000000000007</c:v>
              </c:pt>
              <c:pt idx="40">
                <c:v>0.15000000000000008</c:v>
              </c:pt>
              <c:pt idx="41">
                <c:v>0.16000000000000009</c:v>
              </c:pt>
              <c:pt idx="42">
                <c:v>0.1700000000000001</c:v>
              </c:pt>
              <c:pt idx="43">
                <c:v>0.1800000000000001</c:v>
              </c:pt>
              <c:pt idx="44">
                <c:v>0.19000000000000011</c:v>
              </c:pt>
              <c:pt idx="45">
                <c:v>0.20000000000000012</c:v>
              </c:pt>
              <c:pt idx="46">
                <c:v>0.21000000000000013</c:v>
              </c:pt>
              <c:pt idx="47">
                <c:v>0.22000000000000014</c:v>
              </c:pt>
              <c:pt idx="48">
                <c:v>0.23000000000000015</c:v>
              </c:pt>
              <c:pt idx="49">
                <c:v>0.24000000000000016</c:v>
              </c:pt>
              <c:pt idx="50">
                <c:v>0.25000000000000017</c:v>
              </c:pt>
            </c:numLit>
          </c:cat>
          <c:val>
            <c:numLit>
              <c:formatCode>General</c:formatCode>
              <c:ptCount val="51"/>
              <c:pt idx="0">
                <c:v>63750</c:v>
              </c:pt>
              <c:pt idx="1">
                <c:v>64448</c:v>
              </c:pt>
              <c:pt idx="2">
                <c:v>65142</c:v>
              </c:pt>
              <c:pt idx="3">
                <c:v>65832</c:v>
              </c:pt>
              <c:pt idx="4">
                <c:v>66518</c:v>
              </c:pt>
              <c:pt idx="5">
                <c:v>67200</c:v>
              </c:pt>
              <c:pt idx="6">
                <c:v>67878</c:v>
              </c:pt>
              <c:pt idx="7">
                <c:v>68552</c:v>
              </c:pt>
              <c:pt idx="8">
                <c:v>69222</c:v>
              </c:pt>
              <c:pt idx="9">
                <c:v>69888.000000000015</c:v>
              </c:pt>
              <c:pt idx="10">
                <c:v>70550.000000000015</c:v>
              </c:pt>
              <c:pt idx="11">
                <c:v>71208.000000000015</c:v>
              </c:pt>
              <c:pt idx="12">
                <c:v>71862.000000000015</c:v>
              </c:pt>
              <c:pt idx="13">
                <c:v>72512.000000000015</c:v>
              </c:pt>
              <c:pt idx="14">
                <c:v>73158.000000000015</c:v>
              </c:pt>
              <c:pt idx="15">
                <c:v>73800.000000000015</c:v>
              </c:pt>
              <c:pt idx="16">
                <c:v>74438.000000000015</c:v>
              </c:pt>
              <c:pt idx="17">
                <c:v>75072</c:v>
              </c:pt>
              <c:pt idx="18">
                <c:v>75702</c:v>
              </c:pt>
              <c:pt idx="19">
                <c:v>76328</c:v>
              </c:pt>
              <c:pt idx="20">
                <c:v>76950</c:v>
              </c:pt>
              <c:pt idx="21">
                <c:v>77568.000000000015</c:v>
              </c:pt>
              <c:pt idx="22">
                <c:v>78182.000000000015</c:v>
              </c:pt>
              <c:pt idx="23">
                <c:v>78792.000000000015</c:v>
              </c:pt>
              <c:pt idx="24">
                <c:v>79398</c:v>
              </c:pt>
              <c:pt idx="25">
                <c:v>80000</c:v>
              </c:pt>
              <c:pt idx="26">
                <c:v>80598</c:v>
              </c:pt>
              <c:pt idx="27">
                <c:v>81192</c:v>
              </c:pt>
              <c:pt idx="28">
                <c:v>81782</c:v>
              </c:pt>
              <c:pt idx="29">
                <c:v>82368</c:v>
              </c:pt>
              <c:pt idx="30">
                <c:v>82950</c:v>
              </c:pt>
              <c:pt idx="31">
                <c:v>83528</c:v>
              </c:pt>
              <c:pt idx="32">
                <c:v>84102</c:v>
              </c:pt>
              <c:pt idx="33">
                <c:v>84672</c:v>
              </c:pt>
              <c:pt idx="34">
                <c:v>85238</c:v>
              </c:pt>
              <c:pt idx="35">
                <c:v>85800</c:v>
              </c:pt>
              <c:pt idx="36">
                <c:v>86358</c:v>
              </c:pt>
              <c:pt idx="37">
                <c:v>86912</c:v>
              </c:pt>
              <c:pt idx="38">
                <c:v>87462</c:v>
              </c:pt>
              <c:pt idx="39">
                <c:v>88008</c:v>
              </c:pt>
              <c:pt idx="40">
                <c:v>88550</c:v>
              </c:pt>
              <c:pt idx="41">
                <c:v>89088</c:v>
              </c:pt>
              <c:pt idx="42">
                <c:v>89622</c:v>
              </c:pt>
              <c:pt idx="43">
                <c:v>90152</c:v>
              </c:pt>
              <c:pt idx="44">
                <c:v>90678</c:v>
              </c:pt>
              <c:pt idx="45">
                <c:v>91200</c:v>
              </c:pt>
              <c:pt idx="46">
                <c:v>91718</c:v>
              </c:pt>
              <c:pt idx="47">
                <c:v>92232</c:v>
              </c:pt>
              <c:pt idx="48">
                <c:v>92742</c:v>
              </c:pt>
              <c:pt idx="49">
                <c:v>93248</c:v>
              </c:pt>
              <c:pt idx="50">
                <c:v>93750.000000000015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01B-4E37-9BE0-55134F85E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1794680"/>
        <c:axId val="321793896"/>
      </c:lineChart>
      <c:catAx>
        <c:axId val="321794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Equity index return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1793896"/>
        <c:crosses val="autoZero"/>
        <c:auto val="1"/>
        <c:lblAlgn val="ctr"/>
        <c:lblOffset val="100"/>
        <c:tickLblSkip val="10"/>
        <c:noMultiLvlLbl val="0"/>
      </c:catAx>
      <c:valAx>
        <c:axId val="321793896"/>
        <c:scaling>
          <c:orientation val="minMax"/>
          <c:min val="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Utility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1794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Utility of equity index</a:t>
            </a:r>
            <a:r>
              <a:rPr lang="en-GB" baseline="0"/>
              <a:t> investment at t=1</a:t>
            </a:r>
            <a:endParaRPr lang="en-GB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Utility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51"/>
              <c:pt idx="0">
                <c:v>-0.25</c:v>
              </c:pt>
              <c:pt idx="1">
                <c:v>-0.24</c:v>
              </c:pt>
              <c:pt idx="2">
                <c:v>-0.22999999999999998</c:v>
              </c:pt>
              <c:pt idx="3">
                <c:v>-0.21999999999999997</c:v>
              </c:pt>
              <c:pt idx="4">
                <c:v>-0.20999999999999996</c:v>
              </c:pt>
              <c:pt idx="5">
                <c:v>-0.19999999999999996</c:v>
              </c:pt>
              <c:pt idx="6">
                <c:v>-0.18999999999999995</c:v>
              </c:pt>
              <c:pt idx="7">
                <c:v>-0.17999999999999994</c:v>
              </c:pt>
              <c:pt idx="8">
                <c:v>-0.16999999999999993</c:v>
              </c:pt>
              <c:pt idx="9">
                <c:v>-0.15999999999999992</c:v>
              </c:pt>
              <c:pt idx="10">
                <c:v>-0.14999999999999991</c:v>
              </c:pt>
              <c:pt idx="11">
                <c:v>-0.1399999999999999</c:v>
              </c:pt>
              <c:pt idx="12">
                <c:v>-0.12999999999999989</c:v>
              </c:pt>
              <c:pt idx="13">
                <c:v>-0.1199999999999999</c:v>
              </c:pt>
              <c:pt idx="14">
                <c:v>-0.1099999999999999</c:v>
              </c:pt>
              <c:pt idx="15">
                <c:v>-9.9999999999999908E-2</c:v>
              </c:pt>
              <c:pt idx="16">
                <c:v>-8.9999999999999913E-2</c:v>
              </c:pt>
              <c:pt idx="17">
                <c:v>-7.9999999999999918E-2</c:v>
              </c:pt>
              <c:pt idx="18">
                <c:v>-6.9999999999999923E-2</c:v>
              </c:pt>
              <c:pt idx="19">
                <c:v>-5.9999999999999921E-2</c:v>
              </c:pt>
              <c:pt idx="20">
                <c:v>-4.999999999999992E-2</c:v>
              </c:pt>
              <c:pt idx="21">
                <c:v>-3.9999999999999918E-2</c:v>
              </c:pt>
              <c:pt idx="22">
                <c:v>-2.9999999999999916E-2</c:v>
              </c:pt>
              <c:pt idx="23">
                <c:v>-1.9999999999999914E-2</c:v>
              </c:pt>
              <c:pt idx="24">
                <c:v>-9.9999999999999135E-3</c:v>
              </c:pt>
              <c:pt idx="25">
                <c:v>8.6736173798840355E-17</c:v>
              </c:pt>
              <c:pt idx="26">
                <c:v>1.0000000000000087E-2</c:v>
              </c:pt>
              <c:pt idx="27">
                <c:v>2.0000000000000087E-2</c:v>
              </c:pt>
              <c:pt idx="28">
                <c:v>3.0000000000000089E-2</c:v>
              </c:pt>
              <c:pt idx="29">
                <c:v>4.0000000000000091E-2</c:v>
              </c:pt>
              <c:pt idx="30">
                <c:v>5.0000000000000093E-2</c:v>
              </c:pt>
              <c:pt idx="31">
                <c:v>6.0000000000000095E-2</c:v>
              </c:pt>
              <c:pt idx="32">
                <c:v>7.000000000000009E-2</c:v>
              </c:pt>
              <c:pt idx="33">
                <c:v>8.0000000000000085E-2</c:v>
              </c:pt>
              <c:pt idx="34">
                <c:v>9.000000000000008E-2</c:v>
              </c:pt>
              <c:pt idx="35">
                <c:v>0.10000000000000007</c:v>
              </c:pt>
              <c:pt idx="36">
                <c:v>0.11000000000000007</c:v>
              </c:pt>
              <c:pt idx="37">
                <c:v>0.12000000000000006</c:v>
              </c:pt>
              <c:pt idx="38">
                <c:v>0.13000000000000006</c:v>
              </c:pt>
              <c:pt idx="39">
                <c:v>0.14000000000000007</c:v>
              </c:pt>
              <c:pt idx="40">
                <c:v>0.15000000000000008</c:v>
              </c:pt>
              <c:pt idx="41">
                <c:v>0.16000000000000009</c:v>
              </c:pt>
              <c:pt idx="42">
                <c:v>0.1700000000000001</c:v>
              </c:pt>
              <c:pt idx="43">
                <c:v>0.1800000000000001</c:v>
              </c:pt>
              <c:pt idx="44">
                <c:v>0.19000000000000011</c:v>
              </c:pt>
              <c:pt idx="45">
                <c:v>0.20000000000000012</c:v>
              </c:pt>
              <c:pt idx="46">
                <c:v>0.21000000000000013</c:v>
              </c:pt>
              <c:pt idx="47">
                <c:v>0.22000000000000014</c:v>
              </c:pt>
              <c:pt idx="48">
                <c:v>0.23000000000000015</c:v>
              </c:pt>
              <c:pt idx="49">
                <c:v>0.24000000000000016</c:v>
              </c:pt>
              <c:pt idx="50">
                <c:v>0.25000000000000017</c:v>
              </c:pt>
            </c:numLit>
          </c:cat>
          <c:val>
            <c:numLit>
              <c:formatCode>General</c:formatCode>
              <c:ptCount val="51"/>
              <c:pt idx="0">
                <c:v>61153.826290602723</c:v>
              </c:pt>
              <c:pt idx="1">
                <c:v>61153.826290602723</c:v>
              </c:pt>
              <c:pt idx="2">
                <c:v>61153.826290602723</c:v>
              </c:pt>
              <c:pt idx="3">
                <c:v>61153.826290602723</c:v>
              </c:pt>
              <c:pt idx="4">
                <c:v>61153.826290602723</c:v>
              </c:pt>
              <c:pt idx="5">
                <c:v>61153.826290602723</c:v>
              </c:pt>
              <c:pt idx="6">
                <c:v>61153.826290602723</c:v>
              </c:pt>
              <c:pt idx="7">
                <c:v>61153.826290602723</c:v>
              </c:pt>
              <c:pt idx="8">
                <c:v>61153.826290602723</c:v>
              </c:pt>
              <c:pt idx="9">
                <c:v>61153.826290602723</c:v>
              </c:pt>
              <c:pt idx="10">
                <c:v>61153.826290602723</c:v>
              </c:pt>
              <c:pt idx="11">
                <c:v>61153.826290602723</c:v>
              </c:pt>
              <c:pt idx="12">
                <c:v>61153.826290602723</c:v>
              </c:pt>
              <c:pt idx="13">
                <c:v>61153.826290602723</c:v>
              </c:pt>
              <c:pt idx="14">
                <c:v>61153.826290602723</c:v>
              </c:pt>
              <c:pt idx="15">
                <c:v>61153.826290602723</c:v>
              </c:pt>
              <c:pt idx="16">
                <c:v>61153.826290602723</c:v>
              </c:pt>
              <c:pt idx="17">
                <c:v>61153.826290602723</c:v>
              </c:pt>
              <c:pt idx="18">
                <c:v>61153.826290602723</c:v>
              </c:pt>
              <c:pt idx="19">
                <c:v>61153.826290602723</c:v>
              </c:pt>
              <c:pt idx="20">
                <c:v>61153.826290602723</c:v>
              </c:pt>
              <c:pt idx="21">
                <c:v>61153.826290602723</c:v>
              </c:pt>
              <c:pt idx="22">
                <c:v>61153.826290602723</c:v>
              </c:pt>
              <c:pt idx="23">
                <c:v>61153.826290602723</c:v>
              </c:pt>
              <c:pt idx="24">
                <c:v>61153.826290602723</c:v>
              </c:pt>
              <c:pt idx="25">
                <c:v>61153.826290602723</c:v>
              </c:pt>
              <c:pt idx="26">
                <c:v>61153.826290602723</c:v>
              </c:pt>
              <c:pt idx="27">
                <c:v>61153.826290602723</c:v>
              </c:pt>
              <c:pt idx="28">
                <c:v>61172.085592696581</c:v>
              </c:pt>
              <c:pt idx="29">
                <c:v>61208.40536498771</c:v>
              </c:pt>
              <c:pt idx="30">
                <c:v>61244.463213565512</c:v>
              </c:pt>
              <c:pt idx="31">
                <c:v>61280.262889175974</c:v>
              </c:pt>
              <c:pt idx="32">
                <c:v>61315.808062571501</c:v>
              </c:pt>
              <c:pt idx="33">
                <c:v>61351.102326769629</c:v>
              </c:pt>
              <c:pt idx="34">
                <c:v>61386.14919923251</c:v>
              </c:pt>
              <c:pt idx="35">
                <c:v>61420.95212397063</c:v>
              </c:pt>
              <c:pt idx="36">
                <c:v>61455.514473573741</c:v>
              </c:pt>
              <c:pt idx="37">
                <c:v>61489.839551172146</c:v>
              </c:pt>
              <c:pt idx="38">
                <c:v>61523.930592331031</c:v>
              </c:pt>
              <c:pt idx="39">
                <c:v>61557.790766880753</c:v>
              </c:pt>
              <c:pt idx="40">
                <c:v>61591.42318068551</c:v>
              </c:pt>
              <c:pt idx="41">
                <c:v>61624.830877352921</c:v>
              </c:pt>
              <c:pt idx="42">
                <c:v>61658.016839886914</c:v>
              </c:pt>
              <c:pt idx="43">
                <c:v>61690.983992286077</c:v>
              </c:pt>
              <c:pt idx="44">
                <c:v>61723.735201089672</c:v>
              </c:pt>
              <c:pt idx="45">
                <c:v>61756.273276873355</c:v>
              </c:pt>
              <c:pt idx="46">
                <c:v>61788.600975696565</c:v>
              </c:pt>
              <c:pt idx="47">
                <c:v>61820.721000503341</c:v>
              </c:pt>
              <c:pt idx="48">
                <c:v>61852.636002478524</c:v>
              </c:pt>
              <c:pt idx="49">
                <c:v>61884.348582360872</c:v>
              </c:pt>
              <c:pt idx="50">
                <c:v>61915.861291714886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117-4EDB-8BAE-CBF2A8FD33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1794680"/>
        <c:axId val="321793896"/>
      </c:lineChart>
      <c:catAx>
        <c:axId val="321794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Equity index return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1793896"/>
        <c:crosses val="autoZero"/>
        <c:auto val="1"/>
        <c:lblAlgn val="ctr"/>
        <c:lblOffset val="100"/>
        <c:tickLblSkip val="10"/>
        <c:noMultiLvlLbl val="0"/>
      </c:catAx>
      <c:valAx>
        <c:axId val="321793896"/>
        <c:scaling>
          <c:orientation val="minMax"/>
          <c:min val="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Utility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1794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241300</xdr:colOff>
      <xdr:row>2</xdr:row>
      <xdr:rowOff>120650</xdr:rowOff>
    </xdr:from>
    <xdr:to>
      <xdr:col>12</xdr:col>
      <xdr:colOff>508000</xdr:colOff>
      <xdr:row>23</xdr:row>
      <xdr:rowOff>20638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0E74F9D-6001-4D12-A555-7593AE75B0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12</xdr:col>
      <xdr:colOff>266700</xdr:colOff>
      <xdr:row>22</xdr:row>
      <xdr:rowOff>84138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CF70397-972A-416F-8E4A-B87F9E96E1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23"/>
  <sheetViews>
    <sheetView tabSelected="1" zoomScaleNormal="100" workbookViewId="0"/>
  </sheetViews>
  <sheetFormatPr defaultRowHeight="15" x14ac:dyDescent="0.25"/>
  <cols>
    <col min="3" max="3" width="11.7109375" customWidth="1"/>
    <col min="4" max="4" width="18.140625" customWidth="1"/>
    <col min="6" max="6" width="12.28515625" bestFit="1" customWidth="1"/>
    <col min="8" max="8" width="16.85546875" customWidth="1"/>
    <col min="9" max="9" width="12.28515625" bestFit="1" customWidth="1"/>
    <col min="11" max="11" width="10.28515625" bestFit="1" customWidth="1"/>
  </cols>
  <sheetData>
    <row r="1" spans="3:11" x14ac:dyDescent="0.25">
      <c r="D1" s="13" t="s">
        <v>2</v>
      </c>
    </row>
    <row r="3" spans="3:11" ht="45" x14ac:dyDescent="0.25">
      <c r="C3" s="3" t="s">
        <v>6</v>
      </c>
      <c r="D3" s="3" t="s">
        <v>0</v>
      </c>
    </row>
    <row r="4" spans="3:11" x14ac:dyDescent="0.25">
      <c r="C4" s="1"/>
      <c r="D4" s="2"/>
    </row>
    <row r="5" spans="3:11" x14ac:dyDescent="0.25">
      <c r="C5" s="1">
        <v>2022</v>
      </c>
      <c r="D5" s="10">
        <v>4.3999999999999997E-2</v>
      </c>
    </row>
    <row r="6" spans="3:11" x14ac:dyDescent="0.25">
      <c r="C6" s="1">
        <f t="shared" ref="C6:C10" si="0">C5+1</f>
        <v>2023</v>
      </c>
      <c r="D6" s="10">
        <f>D5+0.005</f>
        <v>4.8999999999999995E-2</v>
      </c>
    </row>
    <row r="7" spans="3:11" x14ac:dyDescent="0.25">
      <c r="C7" s="1">
        <f t="shared" si="0"/>
        <v>2024</v>
      </c>
      <c r="D7" s="10">
        <f>D6+0.005</f>
        <v>5.3999999999999992E-2</v>
      </c>
    </row>
    <row r="8" spans="3:11" x14ac:dyDescent="0.25">
      <c r="C8" s="1">
        <f t="shared" si="0"/>
        <v>2025</v>
      </c>
      <c r="D8" s="10">
        <f>D7+0.005</f>
        <v>5.899999999999999E-2</v>
      </c>
    </row>
    <row r="9" spans="3:11" x14ac:dyDescent="0.25">
      <c r="C9" s="1">
        <f t="shared" si="0"/>
        <v>2026</v>
      </c>
      <c r="D9" s="10">
        <f>D8+0.005</f>
        <v>6.3999999999999987E-2</v>
      </c>
    </row>
    <row r="10" spans="3:11" x14ac:dyDescent="0.25">
      <c r="C10" s="1">
        <f t="shared" si="0"/>
        <v>2027</v>
      </c>
      <c r="D10" s="2"/>
      <c r="I10" s="16"/>
      <c r="K10" s="14"/>
    </row>
    <row r="11" spans="3:11" x14ac:dyDescent="0.25">
      <c r="C11" s="11"/>
      <c r="D11" s="12"/>
    </row>
    <row r="12" spans="3:11" x14ac:dyDescent="0.25">
      <c r="C12" s="11"/>
      <c r="D12" s="12"/>
    </row>
    <row r="13" spans="3:11" x14ac:dyDescent="0.25">
      <c r="C13" s="11"/>
      <c r="D13" s="12"/>
    </row>
    <row r="14" spans="3:11" x14ac:dyDescent="0.25">
      <c r="C14" s="11"/>
      <c r="D14" s="12"/>
    </row>
    <row r="15" spans="3:11" x14ac:dyDescent="0.25">
      <c r="C15" s="11"/>
      <c r="D15" s="11"/>
    </row>
    <row r="16" spans="3:11" x14ac:dyDescent="0.25">
      <c r="D16" s="13" t="s">
        <v>106</v>
      </c>
    </row>
    <row r="19" spans="3:7" x14ac:dyDescent="0.25">
      <c r="C19" s="1"/>
      <c r="D19" s="1" t="s">
        <v>3</v>
      </c>
      <c r="E19" s="1" t="s">
        <v>4</v>
      </c>
      <c r="F19" s="1" t="s">
        <v>5</v>
      </c>
      <c r="G19" s="1" t="s">
        <v>1</v>
      </c>
    </row>
    <row r="20" spans="3:7" x14ac:dyDescent="0.25">
      <c r="C20" s="1" t="s">
        <v>3</v>
      </c>
      <c r="D20" s="1">
        <v>0.88</v>
      </c>
      <c r="E20" s="1">
        <v>0.05</v>
      </c>
      <c r="F20" s="1">
        <v>0.04</v>
      </c>
      <c r="G20" s="1">
        <v>0.03</v>
      </c>
    </row>
    <row r="21" spans="3:7" x14ac:dyDescent="0.25">
      <c r="C21" s="1" t="s">
        <v>4</v>
      </c>
      <c r="D21" s="1">
        <v>0.02</v>
      </c>
      <c r="E21" s="1">
        <v>0.85</v>
      </c>
      <c r="F21" s="1">
        <v>0.09</v>
      </c>
      <c r="G21" s="1">
        <v>0.04</v>
      </c>
    </row>
    <row r="22" spans="3:7" x14ac:dyDescent="0.25">
      <c r="C22" s="1" t="s">
        <v>5</v>
      </c>
      <c r="D22" s="1">
        <v>0.01</v>
      </c>
      <c r="E22" s="1">
        <v>0.04</v>
      </c>
      <c r="F22" s="1">
        <v>0.8</v>
      </c>
      <c r="G22" s="1">
        <v>0.15</v>
      </c>
    </row>
    <row r="23" spans="3:7" x14ac:dyDescent="0.25">
      <c r="C23" s="1" t="s">
        <v>1</v>
      </c>
      <c r="D23" s="1">
        <v>0</v>
      </c>
      <c r="E23" s="1">
        <v>0</v>
      </c>
      <c r="F23" s="1">
        <v>0</v>
      </c>
      <c r="G23" s="1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26"/>
  <sheetViews>
    <sheetView zoomScale="85" zoomScaleNormal="85" workbookViewId="0"/>
  </sheetViews>
  <sheetFormatPr defaultRowHeight="15" x14ac:dyDescent="0.25"/>
  <cols>
    <col min="3" max="3" width="35.28515625" customWidth="1"/>
    <col min="4" max="4" width="17.7109375" customWidth="1"/>
    <col min="5" max="5" width="21.85546875" customWidth="1"/>
    <col min="6" max="6" width="20.7109375" customWidth="1"/>
    <col min="7" max="7" width="21.7109375" customWidth="1"/>
    <col min="8" max="8" width="19.28515625" customWidth="1"/>
  </cols>
  <sheetData>
    <row r="1" spans="3:8" x14ac:dyDescent="0.25">
      <c r="C1" s="5"/>
      <c r="D1" s="5"/>
      <c r="E1" s="5"/>
    </row>
    <row r="2" spans="3:8" x14ac:dyDescent="0.25">
      <c r="C2" s="5"/>
      <c r="D2" s="5"/>
      <c r="E2" s="5"/>
    </row>
    <row r="4" spans="3:8" ht="45" x14ac:dyDescent="0.25">
      <c r="D4" s="3" t="str">
        <f>'Q.1 Input '!C3</f>
        <v>Financial Year ending March</v>
      </c>
      <c r="E4" s="24" t="str">
        <f>'Q.1 Input '!D3</f>
        <v>Forward rates applicable for the next one year</v>
      </c>
      <c r="F4" s="24" t="s">
        <v>9</v>
      </c>
      <c r="G4" s="24" t="s">
        <v>8</v>
      </c>
      <c r="H4" s="3" t="s">
        <v>7</v>
      </c>
    </row>
    <row r="5" spans="3:8" x14ac:dyDescent="0.25">
      <c r="D5" s="1"/>
      <c r="E5" s="19"/>
      <c r="F5" s="20"/>
      <c r="G5" s="20"/>
      <c r="H5" s="20"/>
    </row>
    <row r="6" spans="3:8" x14ac:dyDescent="0.25">
      <c r="D6" s="1">
        <f>'Q.1 Input '!C5</f>
        <v>2022</v>
      </c>
      <c r="E6" s="9">
        <f>'Q.1 Input '!D5</f>
        <v>4.3999999999999997E-2</v>
      </c>
      <c r="F6" s="21">
        <f>(1+E6)</f>
        <v>1.044</v>
      </c>
      <c r="G6" s="8"/>
      <c r="H6" s="8"/>
    </row>
    <row r="7" spans="3:8" x14ac:dyDescent="0.25">
      <c r="D7" s="1">
        <f>'Q.1 Input '!C6</f>
        <v>2023</v>
      </c>
      <c r="E7" s="9">
        <f>'Q.1 Input '!D6</f>
        <v>4.8999999999999995E-2</v>
      </c>
      <c r="F7" s="21">
        <f t="shared" ref="F7:F10" si="0">(1+E7)</f>
        <v>1.0489999999999999</v>
      </c>
      <c r="G7" s="22">
        <f>F6</f>
        <v>1.044</v>
      </c>
      <c r="H7" s="9"/>
    </row>
    <row r="8" spans="3:8" x14ac:dyDescent="0.25">
      <c r="D8" s="1">
        <f>'Q.1 Input '!C7</f>
        <v>2024</v>
      </c>
      <c r="E8" s="9">
        <f>'Q.1 Input '!D7</f>
        <v>5.3999999999999992E-2</v>
      </c>
      <c r="F8" s="21">
        <f t="shared" si="0"/>
        <v>1.054</v>
      </c>
      <c r="G8" s="22">
        <f>F7*G7</f>
        <v>1.095156</v>
      </c>
      <c r="H8" s="9"/>
    </row>
    <row r="9" spans="3:8" x14ac:dyDescent="0.25">
      <c r="D9" s="1">
        <f>'Q.1 Input '!C8</f>
        <v>2025</v>
      </c>
      <c r="E9" s="9">
        <f>'Q.1 Input '!D8</f>
        <v>5.899999999999999E-2</v>
      </c>
      <c r="F9" s="21">
        <f t="shared" si="0"/>
        <v>1.0589999999999999</v>
      </c>
      <c r="G9" s="22">
        <f>F8*G8</f>
        <v>1.1542944240000002</v>
      </c>
      <c r="H9" s="9"/>
    </row>
    <row r="10" spans="3:8" x14ac:dyDescent="0.25">
      <c r="D10" s="1">
        <f>'Q.1 Input '!C9</f>
        <v>2026</v>
      </c>
      <c r="E10" s="9">
        <f>'Q.1 Input '!D9</f>
        <v>6.3999999999999987E-2</v>
      </c>
      <c r="F10" s="21">
        <f t="shared" si="0"/>
        <v>1.0640000000000001</v>
      </c>
      <c r="G10" s="22">
        <f>F9*G9</f>
        <v>1.2223977950160001</v>
      </c>
      <c r="H10" s="9"/>
    </row>
    <row r="11" spans="3:8" x14ac:dyDescent="0.25">
      <c r="D11" s="1">
        <f>'Q.1 Input '!C10</f>
        <v>2027</v>
      </c>
      <c r="E11" s="23"/>
      <c r="F11" s="21"/>
      <c r="G11" s="22">
        <f>F10*G10</f>
        <v>1.3006312538970242</v>
      </c>
      <c r="H11" s="9">
        <f t="shared" ref="H11" si="1">G11^(1/(D11-$D$6))-1</f>
        <v>5.3976280194351078E-2</v>
      </c>
    </row>
    <row r="12" spans="3:8" x14ac:dyDescent="0.25">
      <c r="E12" s="6"/>
      <c r="F12" s="17"/>
      <c r="G12" s="17"/>
      <c r="H12" s="17"/>
    </row>
    <row r="13" spans="3:8" x14ac:dyDescent="0.25">
      <c r="E13" s="6"/>
      <c r="F13" s="17"/>
      <c r="G13" s="17"/>
      <c r="H13" s="17"/>
    </row>
    <row r="14" spans="3:8" x14ac:dyDescent="0.25">
      <c r="E14" s="6"/>
      <c r="F14" s="17"/>
      <c r="G14" s="17"/>
      <c r="H14" s="17"/>
    </row>
    <row r="15" spans="3:8" x14ac:dyDescent="0.25">
      <c r="E15" s="6"/>
      <c r="F15" s="17"/>
      <c r="G15" s="17"/>
      <c r="H15" s="17"/>
    </row>
    <row r="24" spans="4:7" x14ac:dyDescent="0.25">
      <c r="D24" s="7"/>
    </row>
    <row r="26" spans="4:7" x14ac:dyDescent="0.25">
      <c r="G26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O25"/>
  <sheetViews>
    <sheetView zoomScaleNormal="100" workbookViewId="0"/>
  </sheetViews>
  <sheetFormatPr defaultRowHeight="15" x14ac:dyDescent="0.25"/>
  <cols>
    <col min="3" max="3" width="45" customWidth="1"/>
    <col min="4" max="4" width="20.42578125" customWidth="1"/>
    <col min="5" max="5" width="20" customWidth="1"/>
    <col min="6" max="6" width="9.28515625" customWidth="1"/>
    <col min="7" max="7" width="11" bestFit="1" customWidth="1"/>
    <col min="8" max="11" width="20.7109375" customWidth="1"/>
    <col min="12" max="12" width="16" customWidth="1"/>
  </cols>
  <sheetData>
    <row r="1" spans="3:15" x14ac:dyDescent="0.25">
      <c r="C1" t="s">
        <v>10</v>
      </c>
      <c r="D1" s="18">
        <f>'Q.1 (i)'!H11</f>
        <v>5.3976280194351078E-2</v>
      </c>
    </row>
    <row r="2" spans="3:15" x14ac:dyDescent="0.25">
      <c r="C2" t="s">
        <v>13</v>
      </c>
      <c r="D2" s="15">
        <v>0.25</v>
      </c>
    </row>
    <row r="3" spans="3:15" x14ac:dyDescent="0.25">
      <c r="C3" t="s">
        <v>11</v>
      </c>
      <c r="D3" s="4">
        <v>2271</v>
      </c>
      <c r="E3" s="60"/>
    </row>
    <row r="4" spans="3:15" x14ac:dyDescent="0.25">
      <c r="C4" t="s">
        <v>12</v>
      </c>
      <c r="D4" s="4">
        <v>10000</v>
      </c>
    </row>
    <row r="5" spans="3:15" x14ac:dyDescent="0.25">
      <c r="C5" t="s">
        <v>14</v>
      </c>
      <c r="D5" s="32">
        <v>5</v>
      </c>
    </row>
    <row r="6" spans="3:15" x14ac:dyDescent="0.25">
      <c r="C6" s="25" t="s">
        <v>15</v>
      </c>
      <c r="D6" s="30">
        <v>0.4466</v>
      </c>
      <c r="E6" t="s">
        <v>73</v>
      </c>
      <c r="M6" s="25"/>
      <c r="N6" s="25"/>
      <c r="O6" s="25"/>
    </row>
    <row r="7" spans="3:15" x14ac:dyDescent="0.25">
      <c r="C7" s="25"/>
      <c r="M7" s="25"/>
      <c r="N7" s="25"/>
      <c r="O7" s="25"/>
    </row>
    <row r="8" spans="3:15" x14ac:dyDescent="0.25">
      <c r="C8" s="25"/>
      <c r="H8" s="79"/>
      <c r="I8" s="79"/>
      <c r="J8" s="79"/>
      <c r="K8" s="79"/>
      <c r="M8" s="25"/>
      <c r="N8" s="25"/>
      <c r="O8" s="25"/>
    </row>
    <row r="9" spans="3:15" x14ac:dyDescent="0.25">
      <c r="C9" s="27"/>
      <c r="D9" s="54"/>
      <c r="E9" s="54"/>
      <c r="F9" s="54"/>
      <c r="G9" s="54"/>
      <c r="H9" s="54"/>
      <c r="I9" s="54"/>
      <c r="J9" s="61"/>
      <c r="K9" s="61"/>
      <c r="L9" s="54"/>
      <c r="M9" s="25"/>
      <c r="N9" s="25"/>
      <c r="O9" s="25"/>
    </row>
    <row r="10" spans="3:15" x14ac:dyDescent="0.25">
      <c r="C10" s="25"/>
      <c r="E10" s="26"/>
      <c r="M10" s="25"/>
      <c r="N10" s="25"/>
      <c r="O10" s="25"/>
    </row>
    <row r="11" spans="3:15" x14ac:dyDescent="0.25">
      <c r="C11" s="25"/>
      <c r="D11" t="s">
        <v>18</v>
      </c>
      <c r="E11" s="33" t="s">
        <v>74</v>
      </c>
      <c r="F11" t="s">
        <v>75</v>
      </c>
      <c r="I11" s="62" t="s">
        <v>76</v>
      </c>
      <c r="J11" t="s">
        <v>77</v>
      </c>
      <c r="L11" s="30"/>
      <c r="M11" s="25"/>
      <c r="N11" s="25"/>
      <c r="O11" s="25"/>
    </row>
    <row r="12" spans="3:15" x14ac:dyDescent="0.25">
      <c r="C12" s="25"/>
      <c r="E12" s="26"/>
      <c r="I12" s="63"/>
      <c r="J12" s="64"/>
      <c r="L12" s="30"/>
      <c r="M12" s="25"/>
      <c r="N12" s="25"/>
      <c r="O12" s="25"/>
    </row>
    <row r="13" spans="3:15" x14ac:dyDescent="0.25">
      <c r="C13" s="25"/>
      <c r="E13" s="26"/>
      <c r="I13" s="63"/>
      <c r="J13" s="64"/>
      <c r="L13" s="30"/>
      <c r="M13" s="25"/>
      <c r="N13" s="25"/>
      <c r="O13" s="25"/>
    </row>
    <row r="14" spans="3:15" x14ac:dyDescent="0.25">
      <c r="C14" s="25"/>
      <c r="E14" s="26"/>
      <c r="I14" s="63"/>
      <c r="J14" s="64"/>
      <c r="L14" s="30"/>
      <c r="M14" s="25"/>
      <c r="N14" s="25"/>
      <c r="O14" s="25"/>
    </row>
    <row r="15" spans="3:15" x14ac:dyDescent="0.25">
      <c r="C15" s="25"/>
      <c r="D15" t="s">
        <v>16</v>
      </c>
      <c r="E15" s="26"/>
      <c r="F15" s="34">
        <f>1-D2</f>
        <v>0.75</v>
      </c>
      <c r="I15" s="63"/>
      <c r="J15" s="64"/>
      <c r="L15" s="30"/>
      <c r="M15" s="25"/>
      <c r="N15" s="25"/>
      <c r="O15" s="25"/>
    </row>
    <row r="16" spans="3:15" x14ac:dyDescent="0.25">
      <c r="C16" s="25"/>
      <c r="E16" s="26"/>
      <c r="I16" s="63"/>
      <c r="J16" s="64"/>
      <c r="L16" s="30"/>
      <c r="M16" s="25"/>
      <c r="N16" s="25"/>
      <c r="O16" s="25"/>
    </row>
    <row r="17" spans="3:15" x14ac:dyDescent="0.25">
      <c r="C17" s="25"/>
      <c r="D17" t="s">
        <v>17</v>
      </c>
      <c r="E17" s="26"/>
      <c r="F17">
        <f>EXP(D5*D1*-1)</f>
        <v>0.76347003577202033</v>
      </c>
      <c r="I17" s="63"/>
      <c r="J17" s="64"/>
      <c r="L17" s="30"/>
      <c r="M17" s="25"/>
      <c r="N17" s="25"/>
      <c r="O17" s="25"/>
    </row>
    <row r="18" spans="3:15" x14ac:dyDescent="0.25">
      <c r="C18" s="25"/>
      <c r="E18" s="26"/>
      <c r="I18" s="63"/>
      <c r="J18" s="64"/>
      <c r="L18" s="30"/>
      <c r="M18" s="25"/>
      <c r="N18" s="25"/>
      <c r="O18" s="25"/>
    </row>
    <row r="19" spans="3:15" x14ac:dyDescent="0.25">
      <c r="C19" s="25"/>
      <c r="E19" s="26"/>
      <c r="I19" s="63"/>
      <c r="J19" s="64"/>
      <c r="L19" s="30"/>
      <c r="M19" s="25"/>
      <c r="N19" s="25"/>
      <c r="O19" s="25"/>
    </row>
    <row r="20" spans="3:15" x14ac:dyDescent="0.25">
      <c r="C20" s="25"/>
      <c r="D20" t="s">
        <v>18</v>
      </c>
      <c r="E20" s="26"/>
      <c r="F20" s="30">
        <f>(D6*D3)/(D3+D4*F17*F15)</f>
        <v>0.12682573406659409</v>
      </c>
      <c r="I20" s="63"/>
      <c r="J20" s="64"/>
      <c r="L20" s="30"/>
      <c r="M20" s="25"/>
      <c r="N20" s="25"/>
      <c r="O20" s="25"/>
    </row>
    <row r="21" spans="3:15" x14ac:dyDescent="0.25">
      <c r="C21" s="25"/>
      <c r="E21" s="26"/>
      <c r="I21" s="63"/>
      <c r="J21" s="64"/>
      <c r="L21" s="30"/>
      <c r="M21" s="25"/>
      <c r="N21" s="25"/>
      <c r="O21" s="25"/>
    </row>
    <row r="22" spans="3:15" x14ac:dyDescent="0.25">
      <c r="C22" s="25"/>
      <c r="E22" s="26"/>
      <c r="J22" s="64"/>
      <c r="L22" s="30"/>
      <c r="M22" s="25"/>
      <c r="N22" s="25"/>
      <c r="O22" s="25"/>
    </row>
    <row r="23" spans="3:15" x14ac:dyDescent="0.25">
      <c r="C23" s="25"/>
      <c r="D23" s="25"/>
      <c r="E23" s="26"/>
      <c r="F23" s="25"/>
      <c r="G23" s="25"/>
      <c r="H23" s="25"/>
      <c r="I23" s="31"/>
      <c r="J23" s="29"/>
      <c r="K23" s="25"/>
      <c r="L23" s="30"/>
      <c r="M23" s="25"/>
      <c r="N23" s="25"/>
      <c r="O23" s="25"/>
    </row>
    <row r="24" spans="3:15" x14ac:dyDescent="0.25">
      <c r="C24" s="25"/>
      <c r="D24" s="25"/>
      <c r="E24" s="26"/>
      <c r="F24" s="25"/>
      <c r="G24" s="25"/>
      <c r="H24" s="25"/>
      <c r="I24" s="31"/>
      <c r="J24" s="29"/>
      <c r="K24" s="25"/>
      <c r="L24" s="30"/>
      <c r="M24" s="25"/>
      <c r="N24" s="25"/>
      <c r="O24" s="25"/>
    </row>
    <row r="25" spans="3:15" x14ac:dyDescent="0.25">
      <c r="C25" s="25"/>
      <c r="D25" s="25"/>
      <c r="E25" s="26"/>
      <c r="F25" s="25"/>
      <c r="G25" s="25"/>
      <c r="H25" s="25"/>
      <c r="I25" s="31"/>
      <c r="J25" s="29"/>
      <c r="K25" s="25"/>
      <c r="L25" s="30"/>
      <c r="M25" s="25"/>
      <c r="N25" s="25"/>
      <c r="O25" s="25"/>
    </row>
  </sheetData>
  <mergeCells count="1">
    <mergeCell ref="H8:K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63"/>
  <sheetViews>
    <sheetView zoomScale="85" zoomScaleNormal="85" workbookViewId="0"/>
  </sheetViews>
  <sheetFormatPr defaultColWidth="9.140625" defaultRowHeight="15" x14ac:dyDescent="0.25"/>
  <cols>
    <col min="1" max="2" width="9.140625" style="25"/>
    <col min="3" max="3" width="31.5703125" style="25" customWidth="1"/>
    <col min="4" max="4" width="36.5703125" style="25" customWidth="1"/>
    <col min="5" max="5" width="20" style="25" customWidth="1"/>
    <col min="6" max="6" width="27.28515625" style="25" customWidth="1"/>
    <col min="7" max="7" width="19.7109375" style="25" customWidth="1"/>
    <col min="8" max="12" width="20.7109375" style="25" customWidth="1"/>
    <col min="13" max="13" width="16" style="25" customWidth="1"/>
    <col min="14" max="14" width="20.7109375" style="25" customWidth="1"/>
    <col min="15" max="16384" width="9.140625" style="25"/>
  </cols>
  <sheetData>
    <row r="1" spans="3:11" x14ac:dyDescent="0.25">
      <c r="C1" t="s">
        <v>10</v>
      </c>
      <c r="D1" s="18">
        <f>'Q.1 (i)'!H11</f>
        <v>5.3976280194351078E-2</v>
      </c>
      <c r="E1"/>
      <c r="F1"/>
      <c r="G1"/>
      <c r="H1"/>
      <c r="I1" s="35"/>
      <c r="J1" s="35"/>
    </row>
    <row r="2" spans="3:11" x14ac:dyDescent="0.25">
      <c r="C2" t="s">
        <v>13</v>
      </c>
      <c r="D2" s="15">
        <f>'Q.1 (ii)'!D2</f>
        <v>0.25</v>
      </c>
      <c r="E2"/>
      <c r="F2"/>
      <c r="G2"/>
      <c r="H2"/>
    </row>
    <row r="3" spans="3:11" x14ac:dyDescent="0.25">
      <c r="C3" t="s">
        <v>11</v>
      </c>
      <c r="D3" s="4">
        <f>'Q.1 (ii)'!D3</f>
        <v>2271</v>
      </c>
      <c r="E3" s="60"/>
      <c r="F3"/>
      <c r="G3"/>
      <c r="H3" s="13" t="s">
        <v>78</v>
      </c>
    </row>
    <row r="4" spans="3:11" x14ac:dyDescent="0.25">
      <c r="C4" t="s">
        <v>12</v>
      </c>
      <c r="D4" s="4">
        <f>'Q.1 (ii)'!D4</f>
        <v>10000</v>
      </c>
      <c r="E4"/>
      <c r="F4"/>
      <c r="G4"/>
      <c r="H4"/>
    </row>
    <row r="5" spans="3:11" x14ac:dyDescent="0.25">
      <c r="C5" t="s">
        <v>14</v>
      </c>
      <c r="D5" s="4">
        <f>'Q.1 (ii)'!D5</f>
        <v>5</v>
      </c>
      <c r="E5"/>
      <c r="F5"/>
      <c r="G5"/>
      <c r="H5"/>
    </row>
    <row r="6" spans="3:11" x14ac:dyDescent="0.25">
      <c r="C6" s="25" t="s">
        <v>22</v>
      </c>
      <c r="D6" s="35">
        <f>'Q.1 (ii)'!D6</f>
        <v>0.4466</v>
      </c>
      <c r="E6"/>
      <c r="F6"/>
      <c r="G6"/>
      <c r="H6"/>
    </row>
    <row r="7" spans="3:11" x14ac:dyDescent="0.25">
      <c r="C7" s="25" t="s">
        <v>19</v>
      </c>
      <c r="D7" s="41">
        <f>ROUND('Q.1 (ii)'!F20,4)</f>
        <v>0.1268</v>
      </c>
      <c r="E7"/>
      <c r="F7"/>
      <c r="G7"/>
      <c r="H7"/>
    </row>
    <row r="8" spans="3:11" x14ac:dyDescent="0.25">
      <c r="D8"/>
      <c r="E8"/>
      <c r="F8"/>
      <c r="G8"/>
      <c r="H8" s="5"/>
      <c r="I8" s="36"/>
      <c r="J8" s="36"/>
    </row>
    <row r="9" spans="3:11" x14ac:dyDescent="0.25">
      <c r="C9" s="27"/>
      <c r="D9" s="54"/>
      <c r="E9" s="54"/>
      <c r="F9" s="54"/>
      <c r="G9" s="54"/>
      <c r="H9" s="82"/>
      <c r="I9" s="28"/>
      <c r="J9" s="28"/>
      <c r="K9" s="27"/>
    </row>
    <row r="10" spans="3:11" x14ac:dyDescent="0.25">
      <c r="D10" t="s">
        <v>79</v>
      </c>
      <c r="E10" s="65">
        <f>(D7*SQRT(D5))</f>
        <v>0.28353341954697336</v>
      </c>
      <c r="F10" s="39"/>
      <c r="G10" s="39"/>
      <c r="H10" s="5"/>
    </row>
    <row r="11" spans="3:11" x14ac:dyDescent="0.25">
      <c r="D11" t="s">
        <v>51</v>
      </c>
      <c r="E11" s="38">
        <f>NORMSINV(1-D2)</f>
        <v>0.67448975019608193</v>
      </c>
      <c r="F11" s="40">
        <f>NORMSDIST(E11)</f>
        <v>0.75000000000000011</v>
      </c>
      <c r="G11" s="39"/>
      <c r="H11" s="5"/>
      <c r="I11" s="29"/>
      <c r="J11" s="37"/>
      <c r="K11" s="30"/>
    </row>
    <row r="12" spans="3:11" x14ac:dyDescent="0.25">
      <c r="D12" t="s">
        <v>50</v>
      </c>
      <c r="E12" s="38">
        <f>E10+E11</f>
        <v>0.95802316974305524</v>
      </c>
      <c r="F12" s="40">
        <f>NORMSDIST(E12)</f>
        <v>0.83097446238405925</v>
      </c>
      <c r="G12" s="39"/>
      <c r="H12" s="5"/>
      <c r="I12" s="29"/>
      <c r="J12" s="37"/>
      <c r="K12" s="30"/>
    </row>
    <row r="13" spans="3:11" x14ac:dyDescent="0.25">
      <c r="D13"/>
      <c r="E13" s="26"/>
      <c r="F13" s="39"/>
      <c r="G13" s="39"/>
      <c r="H13" s="5"/>
      <c r="I13" s="29"/>
      <c r="J13" s="37"/>
      <c r="K13" s="30"/>
    </row>
    <row r="14" spans="3:11" x14ac:dyDescent="0.25">
      <c r="D14"/>
      <c r="E14" s="26">
        <f>D4*EXP(-1*D1*D5)*F11</f>
        <v>5726.0252682901528</v>
      </c>
      <c r="F14" s="39"/>
      <c r="G14" s="39"/>
      <c r="H14" s="5"/>
      <c r="I14" s="29"/>
      <c r="J14" s="37"/>
      <c r="K14" s="30"/>
    </row>
    <row r="15" spans="3:11" x14ac:dyDescent="0.25">
      <c r="D15"/>
      <c r="E15" s="26"/>
      <c r="F15" s="39"/>
      <c r="G15" s="39"/>
      <c r="H15" s="5"/>
      <c r="I15" s="29"/>
      <c r="J15" s="37"/>
      <c r="K15" s="30"/>
    </row>
    <row r="16" spans="3:11" x14ac:dyDescent="0.25">
      <c r="D16"/>
      <c r="E16" s="26">
        <f>D3+E14</f>
        <v>7997.0252682901528</v>
      </c>
      <c r="F16" s="39"/>
      <c r="G16" s="39"/>
      <c r="H16" s="5"/>
      <c r="I16" s="29"/>
      <c r="J16" s="37"/>
      <c r="K16" s="30"/>
    </row>
    <row r="17" spans="3:11" x14ac:dyDescent="0.25">
      <c r="D17"/>
      <c r="E17" s="26"/>
      <c r="F17" s="39"/>
      <c r="G17" s="39"/>
      <c r="H17" s="5"/>
      <c r="I17" s="29"/>
      <c r="J17" s="37"/>
      <c r="K17" s="30"/>
    </row>
    <row r="18" spans="3:11" x14ac:dyDescent="0.25">
      <c r="C18" s="25" t="s">
        <v>23</v>
      </c>
      <c r="D18" s="4" t="s">
        <v>21</v>
      </c>
      <c r="E18" s="66">
        <f>E16/F12</f>
        <v>9623.6715209595604</v>
      </c>
      <c r="F18" s="39"/>
      <c r="G18" s="39"/>
      <c r="H18" s="5"/>
      <c r="I18" s="29"/>
      <c r="J18" s="37"/>
      <c r="K18" s="30"/>
    </row>
    <row r="19" spans="3:11" x14ac:dyDescent="0.25">
      <c r="D19"/>
      <c r="E19" s="26"/>
      <c r="F19" s="39"/>
      <c r="G19" s="39"/>
      <c r="H19" s="5"/>
      <c r="I19" s="29"/>
      <c r="J19" s="37"/>
      <c r="K19" s="30"/>
    </row>
    <row r="20" spans="3:11" x14ac:dyDescent="0.25">
      <c r="C20" s="25" t="s">
        <v>24</v>
      </c>
      <c r="D20" t="s">
        <v>20</v>
      </c>
      <c r="E20" s="26">
        <f>E18-D3</f>
        <v>7352.6715209595604</v>
      </c>
      <c r="F20" s="39"/>
      <c r="G20" s="39"/>
      <c r="H20" s="5"/>
      <c r="I20" s="29"/>
      <c r="J20" s="37"/>
      <c r="K20" s="30"/>
    </row>
    <row r="21" spans="3:11" x14ac:dyDescent="0.25">
      <c r="E21" s="26"/>
      <c r="F21" s="39"/>
      <c r="G21" s="39"/>
      <c r="H21" s="31"/>
      <c r="I21" s="29"/>
      <c r="J21" s="37"/>
      <c r="K21" s="30"/>
    </row>
    <row r="22" spans="3:11" x14ac:dyDescent="0.25">
      <c r="E22" s="26"/>
      <c r="F22" s="39"/>
      <c r="G22" s="39"/>
      <c r="H22" s="31"/>
      <c r="I22" s="29"/>
      <c r="J22" s="37"/>
      <c r="K22" s="30"/>
    </row>
    <row r="23" spans="3:11" x14ac:dyDescent="0.25">
      <c r="C23" s="68"/>
      <c r="D23" s="68"/>
      <c r="E23" s="68"/>
      <c r="F23" s="68"/>
      <c r="G23" s="68"/>
      <c r="H23" s="68"/>
    </row>
    <row r="24" spans="3:11" x14ac:dyDescent="0.25">
      <c r="C24"/>
      <c r="D24"/>
      <c r="E24" s="26"/>
      <c r="F24" s="39"/>
      <c r="G24" s="39"/>
      <c r="H24"/>
    </row>
    <row r="25" spans="3:11" x14ac:dyDescent="0.25">
      <c r="C25"/>
      <c r="D25"/>
      <c r="E25" s="26"/>
      <c r="F25" s="39"/>
      <c r="G25" s="39"/>
      <c r="H25" s="13" t="s">
        <v>80</v>
      </c>
    </row>
    <row r="26" spans="3:11" x14ac:dyDescent="0.25">
      <c r="C26"/>
      <c r="D26"/>
      <c r="E26" s="26"/>
      <c r="F26" s="39"/>
      <c r="G26" s="39"/>
      <c r="H26"/>
    </row>
    <row r="27" spans="3:11" x14ac:dyDescent="0.25">
      <c r="C27"/>
      <c r="D27"/>
      <c r="E27" s="26"/>
      <c r="F27"/>
      <c r="G27"/>
      <c r="H27"/>
    </row>
    <row r="28" spans="3:11" x14ac:dyDescent="0.25">
      <c r="C28"/>
      <c r="D28"/>
      <c r="E28"/>
      <c r="F28"/>
      <c r="G28"/>
      <c r="H28"/>
    </row>
    <row r="29" spans="3:11" x14ac:dyDescent="0.25">
      <c r="C29"/>
      <c r="D29"/>
      <c r="E29"/>
      <c r="F29"/>
      <c r="G29"/>
      <c r="H29"/>
    </row>
    <row r="30" spans="3:11" x14ac:dyDescent="0.25">
      <c r="C30"/>
      <c r="D30"/>
      <c r="E30"/>
      <c r="F30"/>
      <c r="G30"/>
      <c r="H30"/>
    </row>
    <row r="31" spans="3:11" x14ac:dyDescent="0.25">
      <c r="C31"/>
      <c r="D31"/>
      <c r="E31" s="38"/>
      <c r="F31" s="38"/>
      <c r="G31" s="38"/>
      <c r="H31" s="5"/>
    </row>
    <row r="32" spans="3:11" x14ac:dyDescent="0.25">
      <c r="C32"/>
      <c r="D32"/>
      <c r="E32" s="38">
        <f>E10*E11</f>
        <v>0.19124038532247895</v>
      </c>
      <c r="F32" s="38"/>
      <c r="G32" s="38">
        <f>E12*E10</f>
        <v>0.27163158532247894</v>
      </c>
      <c r="H32" s="82"/>
    </row>
    <row r="33" spans="3:8" x14ac:dyDescent="0.25">
      <c r="C33"/>
      <c r="D33"/>
      <c r="E33" s="38"/>
      <c r="F33" s="38"/>
      <c r="G33" s="38"/>
      <c r="H33" s="5"/>
    </row>
    <row r="34" spans="3:8" x14ac:dyDescent="0.25">
      <c r="C34"/>
      <c r="D34"/>
      <c r="E34" s="38"/>
      <c r="F34" s="38"/>
      <c r="G34" s="38"/>
      <c r="H34" s="5"/>
    </row>
    <row r="35" spans="3:8" x14ac:dyDescent="0.25">
      <c r="C35"/>
      <c r="D35"/>
      <c r="E35" s="38"/>
      <c r="F35" s="38"/>
      <c r="G35" s="38"/>
      <c r="H35" s="5"/>
    </row>
    <row r="36" spans="3:8" x14ac:dyDescent="0.25">
      <c r="C36"/>
      <c r="D36"/>
      <c r="E36" s="38">
        <f>(D1-0.5*D7^2)*D5</f>
        <v>0.22968580097175539</v>
      </c>
      <c r="F36" s="38"/>
      <c r="G36" s="38">
        <f>(D1+0.5*D7^2)*D5</f>
        <v>0.31007700097175539</v>
      </c>
      <c r="H36" s="5"/>
    </row>
    <row r="37" spans="3:8" x14ac:dyDescent="0.25">
      <c r="C37"/>
      <c r="D37"/>
      <c r="E37" s="38"/>
      <c r="F37" s="38"/>
      <c r="G37" s="38"/>
      <c r="H37" s="5"/>
    </row>
    <row r="38" spans="3:8" x14ac:dyDescent="0.25">
      <c r="C38"/>
      <c r="D38"/>
      <c r="E38" s="38"/>
      <c r="F38" s="38"/>
      <c r="G38" s="38"/>
      <c r="H38" s="5"/>
    </row>
    <row r="39" spans="3:8" x14ac:dyDescent="0.25">
      <c r="C39"/>
      <c r="D39"/>
      <c r="E39" s="38"/>
      <c r="F39" s="38"/>
      <c r="G39" s="38"/>
      <c r="H39" s="5"/>
    </row>
    <row r="40" spans="3:8" x14ac:dyDescent="0.25">
      <c r="C40"/>
      <c r="D40"/>
      <c r="E40" s="38">
        <f>E32-E36</f>
        <v>-3.8445415649276449E-2</v>
      </c>
      <c r="F40" s="38"/>
      <c r="G40" s="38">
        <f>G32-G36</f>
        <v>-3.8445415649276449E-2</v>
      </c>
      <c r="H40"/>
    </row>
    <row r="41" spans="3:8" x14ac:dyDescent="0.25">
      <c r="C41"/>
      <c r="D41"/>
      <c r="E41" s="38"/>
      <c r="F41" s="38"/>
      <c r="G41" s="38"/>
      <c r="H41"/>
    </row>
    <row r="42" spans="3:8" x14ac:dyDescent="0.25">
      <c r="C42"/>
      <c r="D42"/>
      <c r="E42" s="38"/>
      <c r="F42" s="38"/>
      <c r="G42" s="38"/>
      <c r="H42" s="5"/>
    </row>
    <row r="43" spans="3:8" x14ac:dyDescent="0.25">
      <c r="C43" t="s">
        <v>23</v>
      </c>
      <c r="D43" s="4" t="s">
        <v>21</v>
      </c>
      <c r="E43" s="67">
        <f>EXP(E40)*D4</f>
        <v>9622.8422896615375</v>
      </c>
      <c r="F43" s="39"/>
      <c r="G43" s="67">
        <f>EXP(G40)*D4</f>
        <v>9622.8422896615375</v>
      </c>
      <c r="H43" s="82"/>
    </row>
    <row r="44" spans="3:8" x14ac:dyDescent="0.25">
      <c r="C44"/>
      <c r="D44"/>
      <c r="E44" s="38"/>
      <c r="F44" s="38"/>
      <c r="G44" s="38"/>
      <c r="H44" s="5"/>
    </row>
    <row r="45" spans="3:8" x14ac:dyDescent="0.25">
      <c r="C45" t="s">
        <v>24</v>
      </c>
      <c r="D45" t="s">
        <v>20</v>
      </c>
      <c r="E45" s="26">
        <f>E43-D3</f>
        <v>7351.8422896615375</v>
      </c>
      <c r="F45" s="26"/>
      <c r="G45" s="26">
        <f>G43-D3</f>
        <v>7351.8422896615375</v>
      </c>
      <c r="H45" s="5"/>
    </row>
    <row r="46" spans="3:8" x14ac:dyDescent="0.25">
      <c r="C46"/>
      <c r="D46"/>
      <c r="E46" s="38"/>
      <c r="F46" s="38"/>
      <c r="G46" s="38"/>
      <c r="H46" s="5"/>
    </row>
    <row r="47" spans="3:8" x14ac:dyDescent="0.25">
      <c r="C47"/>
      <c r="D47"/>
      <c r="E47"/>
      <c r="F47"/>
      <c r="G47"/>
      <c r="H47"/>
    </row>
    <row r="48" spans="3:8" x14ac:dyDescent="0.25">
      <c r="C48"/>
      <c r="D48"/>
      <c r="E48"/>
      <c r="F48"/>
      <c r="G48"/>
      <c r="H48"/>
    </row>
    <row r="49" spans="3:8" x14ac:dyDescent="0.25">
      <c r="C49"/>
      <c r="D49"/>
      <c r="E49"/>
      <c r="F49"/>
      <c r="G49"/>
      <c r="H49"/>
    </row>
    <row r="50" spans="3:8" x14ac:dyDescent="0.25">
      <c r="C50" s="68"/>
      <c r="D50" s="68"/>
      <c r="E50" s="68"/>
      <c r="F50" s="68"/>
      <c r="G50" s="68"/>
      <c r="H50" s="68"/>
    </row>
    <row r="51" spans="3:8" x14ac:dyDescent="0.25">
      <c r="C51"/>
      <c r="D51"/>
      <c r="E51"/>
      <c r="F51"/>
      <c r="G51"/>
      <c r="H51"/>
    </row>
    <row r="52" spans="3:8" x14ac:dyDescent="0.25">
      <c r="C52"/>
      <c r="D52"/>
      <c r="E52"/>
      <c r="F52"/>
      <c r="G52"/>
      <c r="H52" s="13" t="s">
        <v>81</v>
      </c>
    </row>
    <row r="53" spans="3:8" x14ac:dyDescent="0.25">
      <c r="C53"/>
      <c r="D53"/>
      <c r="E53"/>
      <c r="F53"/>
      <c r="G53"/>
      <c r="H53"/>
    </row>
    <row r="54" spans="3:8" x14ac:dyDescent="0.25">
      <c r="C54"/>
      <c r="D54"/>
      <c r="E54"/>
      <c r="F54"/>
      <c r="G54"/>
      <c r="H54"/>
    </row>
    <row r="55" spans="3:8" x14ac:dyDescent="0.25">
      <c r="C55"/>
      <c r="D55"/>
      <c r="E55"/>
      <c r="F55"/>
      <c r="G55"/>
      <c r="H55"/>
    </row>
    <row r="56" spans="3:8" x14ac:dyDescent="0.25">
      <c r="C56"/>
      <c r="D56"/>
      <c r="E56"/>
      <c r="F56">
        <v>1014.2286</v>
      </c>
      <c r="G56"/>
      <c r="H56" s="5"/>
    </row>
    <row r="57" spans="3:8" x14ac:dyDescent="0.25">
      <c r="C57"/>
      <c r="D57"/>
      <c r="E57"/>
      <c r="F57"/>
      <c r="G57"/>
      <c r="H57" s="82"/>
    </row>
    <row r="58" spans="3:8" x14ac:dyDescent="0.25">
      <c r="C58"/>
      <c r="D58"/>
      <c r="E58"/>
      <c r="F58">
        <f>F12*D7</f>
        <v>0.1053675618302987</v>
      </c>
      <c r="G58"/>
      <c r="H58" s="5"/>
    </row>
    <row r="59" spans="3:8" x14ac:dyDescent="0.25">
      <c r="C59"/>
      <c r="D59"/>
      <c r="E59"/>
      <c r="F59"/>
      <c r="G59"/>
      <c r="H59" s="5"/>
    </row>
    <row r="60" spans="3:8" x14ac:dyDescent="0.25">
      <c r="C60" t="s">
        <v>23</v>
      </c>
      <c r="D60"/>
      <c r="E60" s="4" t="s">
        <v>21</v>
      </c>
      <c r="F60" s="67">
        <f>F56/F58</f>
        <v>9625.6246455952078</v>
      </c>
      <c r="G60"/>
      <c r="H60" s="5"/>
    </row>
    <row r="61" spans="3:8" x14ac:dyDescent="0.25">
      <c r="C61"/>
      <c r="D61"/>
      <c r="E61"/>
      <c r="F61"/>
      <c r="G61"/>
      <c r="H61" s="5"/>
    </row>
    <row r="62" spans="3:8" x14ac:dyDescent="0.25">
      <c r="C62" t="s">
        <v>24</v>
      </c>
      <c r="D62"/>
      <c r="E62" t="s">
        <v>20</v>
      </c>
      <c r="F62" s="26">
        <f>F60-D3</f>
        <v>7354.6246455952078</v>
      </c>
      <c r="G62"/>
      <c r="H62" s="5"/>
    </row>
    <row r="63" spans="3:8" x14ac:dyDescent="0.25">
      <c r="H63" s="5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AF36"/>
  <sheetViews>
    <sheetView workbookViewId="0"/>
  </sheetViews>
  <sheetFormatPr defaultRowHeight="15" x14ac:dyDescent="0.25"/>
  <sheetData>
    <row r="4" spans="3:32" x14ac:dyDescent="0.25"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</row>
    <row r="6" spans="3:32" x14ac:dyDescent="0.25">
      <c r="I6" s="1"/>
      <c r="J6" s="1" t="s">
        <v>3</v>
      </c>
      <c r="K6" s="1" t="s">
        <v>4</v>
      </c>
      <c r="L6" s="1" t="s">
        <v>5</v>
      </c>
      <c r="M6" s="1" t="s">
        <v>1</v>
      </c>
      <c r="O6" s="1"/>
      <c r="P6" s="1" t="s">
        <v>3</v>
      </c>
      <c r="Q6" s="1" t="s">
        <v>4</v>
      </c>
      <c r="R6" s="1" t="s">
        <v>5</v>
      </c>
      <c r="S6" s="1" t="s">
        <v>1</v>
      </c>
      <c r="U6" s="1"/>
      <c r="V6" s="1" t="s">
        <v>3</v>
      </c>
      <c r="W6" s="1" t="s">
        <v>4</v>
      </c>
      <c r="X6" s="1" t="s">
        <v>5</v>
      </c>
      <c r="Y6" s="1" t="s">
        <v>1</v>
      </c>
      <c r="AA6" s="1"/>
      <c r="AB6" s="1" t="s">
        <v>3</v>
      </c>
      <c r="AC6" s="1" t="s">
        <v>4</v>
      </c>
      <c r="AD6" s="1" t="s">
        <v>5</v>
      </c>
      <c r="AE6" s="1" t="s">
        <v>1</v>
      </c>
    </row>
    <row r="7" spans="3:32" x14ac:dyDescent="0.25">
      <c r="I7" s="1" t="s">
        <v>3</v>
      </c>
      <c r="J7" s="2">
        <f>D13</f>
        <v>0.88</v>
      </c>
      <c r="K7" s="2">
        <f t="shared" ref="K7:M10" si="0">E13</f>
        <v>0.05</v>
      </c>
      <c r="L7" s="2">
        <f t="shared" si="0"/>
        <v>0.04</v>
      </c>
      <c r="M7" s="2">
        <f t="shared" si="0"/>
        <v>0.03</v>
      </c>
      <c r="O7" s="1" t="s">
        <v>3</v>
      </c>
      <c r="P7" s="69">
        <f>J7</f>
        <v>0.88</v>
      </c>
      <c r="Q7" s="69">
        <f t="shared" ref="Q7:S10" si="1">K7</f>
        <v>0.05</v>
      </c>
      <c r="R7" s="69">
        <f t="shared" si="1"/>
        <v>0.04</v>
      </c>
      <c r="S7" s="69">
        <f t="shared" si="1"/>
        <v>0.03</v>
      </c>
      <c r="U7" s="1" t="s">
        <v>3</v>
      </c>
      <c r="V7" s="69">
        <f>P7</f>
        <v>0.88</v>
      </c>
      <c r="W7" s="69">
        <f t="shared" ref="W7:Y10" si="2">Q7</f>
        <v>0.05</v>
      </c>
      <c r="X7" s="69">
        <f t="shared" si="2"/>
        <v>0.04</v>
      </c>
      <c r="Y7" s="69">
        <f t="shared" si="2"/>
        <v>0.03</v>
      </c>
      <c r="AA7" s="1" t="s">
        <v>3</v>
      </c>
      <c r="AB7" s="69">
        <f>V7</f>
        <v>0.88</v>
      </c>
      <c r="AC7" s="69">
        <f t="shared" ref="AC7:AE10" si="3">W7</f>
        <v>0.05</v>
      </c>
      <c r="AD7" s="69">
        <f t="shared" si="3"/>
        <v>0.04</v>
      </c>
      <c r="AE7" s="69">
        <f t="shared" si="3"/>
        <v>0.03</v>
      </c>
    </row>
    <row r="8" spans="3:32" x14ac:dyDescent="0.25">
      <c r="I8" s="1" t="s">
        <v>4</v>
      </c>
      <c r="J8" s="2">
        <f t="shared" ref="J8:J10" si="4">D14</f>
        <v>0.02</v>
      </c>
      <c r="K8" s="2">
        <f t="shared" si="0"/>
        <v>0.85</v>
      </c>
      <c r="L8" s="2">
        <f t="shared" si="0"/>
        <v>0.09</v>
      </c>
      <c r="M8" s="2">
        <f t="shared" si="0"/>
        <v>0.04</v>
      </c>
      <c r="O8" s="1" t="s">
        <v>4</v>
      </c>
      <c r="P8" s="69">
        <f t="shared" ref="P8:P10" si="5">J8</f>
        <v>0.02</v>
      </c>
      <c r="Q8" s="69">
        <f t="shared" si="1"/>
        <v>0.85</v>
      </c>
      <c r="R8" s="69">
        <f t="shared" si="1"/>
        <v>0.09</v>
      </c>
      <c r="S8" s="69">
        <f t="shared" si="1"/>
        <v>0.04</v>
      </c>
      <c r="U8" s="1" t="s">
        <v>4</v>
      </c>
      <c r="V8" s="69">
        <f t="shared" ref="V8:V10" si="6">P8</f>
        <v>0.02</v>
      </c>
      <c r="W8" s="69">
        <f t="shared" si="2"/>
        <v>0.85</v>
      </c>
      <c r="X8" s="69">
        <f t="shared" si="2"/>
        <v>0.09</v>
      </c>
      <c r="Y8" s="69">
        <f t="shared" si="2"/>
        <v>0.04</v>
      </c>
      <c r="AA8" s="1" t="s">
        <v>4</v>
      </c>
      <c r="AB8" s="69">
        <f t="shared" ref="AB8:AB10" si="7">V8</f>
        <v>0.02</v>
      </c>
      <c r="AC8" s="69">
        <f t="shared" si="3"/>
        <v>0.85</v>
      </c>
      <c r="AD8" s="69">
        <f t="shared" si="3"/>
        <v>0.09</v>
      </c>
      <c r="AE8" s="69">
        <f t="shared" si="3"/>
        <v>0.04</v>
      </c>
    </row>
    <row r="9" spans="3:32" x14ac:dyDescent="0.25">
      <c r="D9" t="s">
        <v>25</v>
      </c>
      <c r="I9" s="1" t="s">
        <v>5</v>
      </c>
      <c r="J9" s="2">
        <f t="shared" si="4"/>
        <v>0.01</v>
      </c>
      <c r="K9" s="2">
        <f t="shared" si="0"/>
        <v>0.04</v>
      </c>
      <c r="L9" s="2">
        <f t="shared" si="0"/>
        <v>0.8</v>
      </c>
      <c r="M9" s="2">
        <f t="shared" si="0"/>
        <v>0.15</v>
      </c>
      <c r="O9" s="1" t="s">
        <v>5</v>
      </c>
      <c r="P9" s="69">
        <f t="shared" si="5"/>
        <v>0.01</v>
      </c>
      <c r="Q9" s="69">
        <f t="shared" si="1"/>
        <v>0.04</v>
      </c>
      <c r="R9" s="69">
        <f t="shared" si="1"/>
        <v>0.8</v>
      </c>
      <c r="S9" s="69">
        <f t="shared" si="1"/>
        <v>0.15</v>
      </c>
      <c r="U9" s="1" t="s">
        <v>5</v>
      </c>
      <c r="V9" s="69">
        <f t="shared" si="6"/>
        <v>0.01</v>
      </c>
      <c r="W9" s="69">
        <f t="shared" si="2"/>
        <v>0.04</v>
      </c>
      <c r="X9" s="69">
        <f t="shared" si="2"/>
        <v>0.8</v>
      </c>
      <c r="Y9" s="69">
        <f t="shared" si="2"/>
        <v>0.15</v>
      </c>
      <c r="AA9" s="1" t="s">
        <v>5</v>
      </c>
      <c r="AB9" s="69">
        <f t="shared" si="7"/>
        <v>0.01</v>
      </c>
      <c r="AC9" s="69">
        <f t="shared" si="3"/>
        <v>0.04</v>
      </c>
      <c r="AD9" s="69">
        <f t="shared" si="3"/>
        <v>0.8</v>
      </c>
      <c r="AE9" s="69">
        <f t="shared" si="3"/>
        <v>0.15</v>
      </c>
    </row>
    <row r="10" spans="3:32" x14ac:dyDescent="0.25">
      <c r="I10" s="1" t="s">
        <v>1</v>
      </c>
      <c r="J10" s="2">
        <f t="shared" si="4"/>
        <v>0</v>
      </c>
      <c r="K10" s="2">
        <f t="shared" si="0"/>
        <v>0</v>
      </c>
      <c r="L10" s="2">
        <f t="shared" si="0"/>
        <v>0</v>
      </c>
      <c r="M10" s="2">
        <f t="shared" si="0"/>
        <v>1</v>
      </c>
      <c r="O10" s="1" t="s">
        <v>1</v>
      </c>
      <c r="P10" s="69">
        <f t="shared" si="5"/>
        <v>0</v>
      </c>
      <c r="Q10" s="69">
        <f t="shared" si="1"/>
        <v>0</v>
      </c>
      <c r="R10" s="69">
        <f t="shared" si="1"/>
        <v>0</v>
      </c>
      <c r="S10" s="69">
        <f t="shared" si="1"/>
        <v>1</v>
      </c>
      <c r="U10" s="1" t="s">
        <v>1</v>
      </c>
      <c r="V10" s="69">
        <f t="shared" si="6"/>
        <v>0</v>
      </c>
      <c r="W10" s="69">
        <f t="shared" si="2"/>
        <v>0</v>
      </c>
      <c r="X10" s="69">
        <f t="shared" si="2"/>
        <v>0</v>
      </c>
      <c r="Y10" s="69">
        <f t="shared" si="2"/>
        <v>1</v>
      </c>
      <c r="AA10" s="1" t="s">
        <v>1</v>
      </c>
      <c r="AB10" s="69">
        <f t="shared" si="7"/>
        <v>0</v>
      </c>
      <c r="AC10" s="69">
        <f t="shared" si="3"/>
        <v>0</v>
      </c>
      <c r="AD10" s="69">
        <f t="shared" si="3"/>
        <v>0</v>
      </c>
      <c r="AE10" s="69">
        <f t="shared" si="3"/>
        <v>1</v>
      </c>
    </row>
    <row r="12" spans="3:32" x14ac:dyDescent="0.25">
      <c r="C12" s="1"/>
      <c r="D12" s="1" t="s">
        <v>3</v>
      </c>
      <c r="E12" s="1" t="s">
        <v>4</v>
      </c>
      <c r="F12" s="1" t="s">
        <v>5</v>
      </c>
      <c r="G12" s="1" t="s">
        <v>1</v>
      </c>
    </row>
    <row r="13" spans="3:32" x14ac:dyDescent="0.25">
      <c r="C13" s="1" t="s">
        <v>3</v>
      </c>
      <c r="D13" s="1">
        <f>'Q.1 Input '!D20</f>
        <v>0.88</v>
      </c>
      <c r="E13" s="1">
        <f>'Q.1 Input '!E20</f>
        <v>0.05</v>
      </c>
      <c r="F13" s="1">
        <f>'Q.1 Input '!F20</f>
        <v>0.04</v>
      </c>
      <c r="G13" s="1">
        <f>'Q.1 Input '!G20</f>
        <v>0.03</v>
      </c>
      <c r="J13" s="70">
        <f t="array" ref="J13:M16">MMULT(D13:G16,J7:M10)</f>
        <v>0.77579999999999993</v>
      </c>
      <c r="K13" s="70">
        <v>8.8100000000000012E-2</v>
      </c>
      <c r="L13" s="70">
        <v>7.17E-2</v>
      </c>
      <c r="M13" s="70">
        <v>6.4399999999999999E-2</v>
      </c>
      <c r="N13" s="71"/>
      <c r="O13" s="71"/>
      <c r="P13" s="70">
        <f t="array" ref="P13:S16">MMULT(J13:M16,P7:S10)</f>
        <v>0.68518299999999999</v>
      </c>
      <c r="Q13" s="70">
        <v>0.11654299999999999</v>
      </c>
      <c r="R13" s="70">
        <v>9.632099999999999E-2</v>
      </c>
      <c r="S13" s="70">
        <v>0.10195299999999999</v>
      </c>
      <c r="T13" s="71"/>
      <c r="U13" s="71"/>
      <c r="V13" s="70">
        <f t="array" ref="V13:Y16">MMULT(P13:S16,V7:Y10)</f>
        <v>0.60625510999999999</v>
      </c>
      <c r="W13" s="70">
        <v>0.13717354000000001</v>
      </c>
      <c r="X13" s="70">
        <v>0.11495298999999999</v>
      </c>
      <c r="Y13" s="70">
        <v>0.14161836</v>
      </c>
      <c r="Z13" s="71"/>
      <c r="AA13" s="71"/>
      <c r="AB13" s="70">
        <f t="array" ref="AB13:AE16">MMULT(V13:Y16,AB7:AE10)</f>
        <v>0.53739749749999999</v>
      </c>
      <c r="AC13" s="70">
        <v>0.1515083841</v>
      </c>
      <c r="AD13" s="70">
        <v>0.128558215</v>
      </c>
      <c r="AE13" s="70">
        <v>0.18253590339999998</v>
      </c>
    </row>
    <row r="14" spans="3:32" x14ac:dyDescent="0.25">
      <c r="C14" s="1" t="s">
        <v>4</v>
      </c>
      <c r="D14" s="1">
        <f>'Q.1 Input '!D21</f>
        <v>0.02</v>
      </c>
      <c r="E14" s="1">
        <f>'Q.1 Input '!E21</f>
        <v>0.85</v>
      </c>
      <c r="F14" s="1">
        <f>'Q.1 Input '!F21</f>
        <v>0.09</v>
      </c>
      <c r="G14" s="1">
        <f>'Q.1 Input '!G21</f>
        <v>0.04</v>
      </c>
      <c r="J14" s="70">
        <v>3.5500000000000004E-2</v>
      </c>
      <c r="K14" s="70">
        <v>0.72709999999999997</v>
      </c>
      <c r="L14" s="70">
        <v>0.14929999999999999</v>
      </c>
      <c r="M14" s="70">
        <v>8.8100000000000012E-2</v>
      </c>
      <c r="N14" s="71"/>
      <c r="O14" s="71"/>
      <c r="P14" s="70">
        <v>4.7275000000000005E-2</v>
      </c>
      <c r="Q14" s="70">
        <v>0.62578199999999995</v>
      </c>
      <c r="R14" s="70">
        <v>0.18629899999999999</v>
      </c>
      <c r="S14" s="70">
        <v>0.14064399999999999</v>
      </c>
      <c r="T14" s="71"/>
      <c r="U14" s="71"/>
      <c r="V14" s="70">
        <v>5.598063000000001E-2</v>
      </c>
      <c r="W14" s="70">
        <v>0.54173041</v>
      </c>
      <c r="X14" s="70">
        <v>0.20725058000000002</v>
      </c>
      <c r="Y14" s="70">
        <v>0.19503837999999998</v>
      </c>
      <c r="Z14" s="71"/>
      <c r="AA14" s="71"/>
      <c r="AB14" s="70">
        <v>6.2170068400000007E-2</v>
      </c>
      <c r="AC14" s="70">
        <v>0.47155990319999996</v>
      </c>
      <c r="AD14" s="70">
        <v>0.21679542610000002</v>
      </c>
      <c r="AE14" s="70">
        <v>0.24947460229999999</v>
      </c>
    </row>
    <row r="15" spans="3:32" x14ac:dyDescent="0.25">
      <c r="C15" s="1" t="s">
        <v>5</v>
      </c>
      <c r="D15" s="1">
        <f>'Q.1 Input '!D22</f>
        <v>0.01</v>
      </c>
      <c r="E15" s="1">
        <f>'Q.1 Input '!E22</f>
        <v>0.04</v>
      </c>
      <c r="F15" s="1">
        <f>'Q.1 Input '!F22</f>
        <v>0.8</v>
      </c>
      <c r="G15" s="1">
        <f>'Q.1 Input '!G22</f>
        <v>0.15</v>
      </c>
      <c r="J15" s="70">
        <v>1.7600000000000001E-2</v>
      </c>
      <c r="K15" s="70">
        <v>6.6500000000000004E-2</v>
      </c>
      <c r="L15" s="70">
        <v>0.64400000000000013</v>
      </c>
      <c r="M15" s="70">
        <v>0.27189999999999998</v>
      </c>
      <c r="N15" s="71"/>
      <c r="O15" s="71"/>
      <c r="P15" s="70">
        <v>2.3258000000000004E-2</v>
      </c>
      <c r="Q15" s="70">
        <v>8.3165000000000003E-2</v>
      </c>
      <c r="R15" s="70">
        <v>0.52188900000000005</v>
      </c>
      <c r="S15" s="70">
        <v>0.37168800000000002</v>
      </c>
      <c r="T15" s="71"/>
      <c r="U15" s="71"/>
      <c r="V15" s="70">
        <v>2.7349230000000002E-2</v>
      </c>
      <c r="W15" s="70">
        <v>9.2728709999999992E-2</v>
      </c>
      <c r="X15" s="70">
        <v>0.42592637000000011</v>
      </c>
      <c r="Y15" s="70">
        <v>0.45399569000000001</v>
      </c>
      <c r="Z15" s="71"/>
      <c r="AA15" s="71"/>
      <c r="AB15" s="70">
        <v>3.0181160300000003E-2</v>
      </c>
      <c r="AC15" s="70">
        <v>9.7223919800000003E-2</v>
      </c>
      <c r="AD15" s="70">
        <v>0.35018064910000013</v>
      </c>
      <c r="AE15" s="70">
        <v>0.52241427080000002</v>
      </c>
    </row>
    <row r="16" spans="3:32" x14ac:dyDescent="0.25">
      <c r="C16" s="1" t="s">
        <v>1</v>
      </c>
      <c r="D16" s="1">
        <f>'Q.1 Input '!D23</f>
        <v>0</v>
      </c>
      <c r="E16" s="1">
        <f>'Q.1 Input '!E23</f>
        <v>0</v>
      </c>
      <c r="F16" s="1">
        <f>'Q.1 Input '!F23</f>
        <v>0</v>
      </c>
      <c r="G16" s="1">
        <f>'Q.1 Input '!G23</f>
        <v>1</v>
      </c>
      <c r="J16" s="70">
        <v>0</v>
      </c>
      <c r="K16" s="70">
        <v>0</v>
      </c>
      <c r="L16" s="70">
        <v>0</v>
      </c>
      <c r="M16" s="70">
        <v>1</v>
      </c>
      <c r="N16" s="71"/>
      <c r="O16" s="71"/>
      <c r="P16" s="70">
        <v>0</v>
      </c>
      <c r="Q16" s="70">
        <v>0</v>
      </c>
      <c r="R16" s="70">
        <v>0</v>
      </c>
      <c r="S16" s="70">
        <v>1</v>
      </c>
      <c r="T16" s="71"/>
      <c r="U16" s="71"/>
      <c r="V16" s="70">
        <v>0</v>
      </c>
      <c r="W16" s="70">
        <v>0</v>
      </c>
      <c r="X16" s="70">
        <v>0</v>
      </c>
      <c r="Y16" s="70">
        <v>1</v>
      </c>
      <c r="Z16" s="71"/>
      <c r="AA16" s="71"/>
      <c r="AB16" s="70">
        <v>0</v>
      </c>
      <c r="AC16" s="70">
        <v>0</v>
      </c>
      <c r="AD16" s="70">
        <v>0</v>
      </c>
      <c r="AE16" s="70">
        <v>1</v>
      </c>
    </row>
    <row r="25" spans="7:22" x14ac:dyDescent="0.25">
      <c r="R25" s="52">
        <f>AE14</f>
        <v>0.24947460229999999</v>
      </c>
      <c r="V25">
        <v>1</v>
      </c>
    </row>
    <row r="28" spans="7:22" x14ac:dyDescent="0.25">
      <c r="N28" t="s">
        <v>82</v>
      </c>
      <c r="P28" t="s">
        <v>83</v>
      </c>
      <c r="V28">
        <v>1</v>
      </c>
    </row>
    <row r="30" spans="7:22" ht="26.25" x14ac:dyDescent="0.4">
      <c r="O30" s="72" t="s">
        <v>84</v>
      </c>
    </row>
    <row r="31" spans="7:22" x14ac:dyDescent="0.25">
      <c r="G31" t="s">
        <v>85</v>
      </c>
    </row>
    <row r="33" spans="10:31" x14ac:dyDescent="0.25">
      <c r="J33" s="70">
        <f>$D13*J$7+$E13*J$8+$F13*J$9+$G13*J$10</f>
        <v>0.77579999999999993</v>
      </c>
      <c r="K33" s="70">
        <f t="shared" ref="K33:M36" si="8">$D13*K$7+$E13*K$8+$F13*K$9+$G13*K$10</f>
        <v>8.8100000000000012E-2</v>
      </c>
      <c r="L33" s="70">
        <f t="shared" si="8"/>
        <v>7.17E-2</v>
      </c>
      <c r="M33" s="70">
        <f t="shared" si="8"/>
        <v>6.4399999999999999E-2</v>
      </c>
      <c r="N33" s="71"/>
      <c r="O33" s="71"/>
      <c r="P33" s="70">
        <f>$J13*P$7+$K13*P$8+$L13*P$9+$M13*P$10</f>
        <v>0.68518299999999999</v>
      </c>
      <c r="Q33" s="70">
        <f t="shared" ref="Q33:S33" si="9">$J13*Q$7+$K13*Q$8+$L13*Q$9+$M13*Q$10</f>
        <v>0.11654299999999999</v>
      </c>
      <c r="R33" s="70">
        <f t="shared" si="9"/>
        <v>9.632099999999999E-2</v>
      </c>
      <c r="S33" s="70">
        <f t="shared" si="9"/>
        <v>0.10195299999999999</v>
      </c>
      <c r="T33" s="71"/>
      <c r="U33" s="71"/>
      <c r="V33" s="70">
        <f>$P13*V$7+$Q13*V$8+$R13*V$9+$S13*V$10</f>
        <v>0.60625510999999999</v>
      </c>
      <c r="W33" s="70">
        <f t="shared" ref="W33:Y33" si="10">$P13*W$7+$Q13*W$8+$R13*W$9+$S13*W$10</f>
        <v>0.13717354000000001</v>
      </c>
      <c r="X33" s="70">
        <f t="shared" si="10"/>
        <v>0.11495298999999999</v>
      </c>
      <c r="Y33" s="70">
        <f t="shared" si="10"/>
        <v>0.14161836</v>
      </c>
      <c r="Z33" s="71"/>
      <c r="AA33" s="71"/>
      <c r="AB33" s="70">
        <f>$V13*AB$7+$W13*AB$8+$X13*AB$9+$Y13*AB$10</f>
        <v>0.53739749749999999</v>
      </c>
      <c r="AC33" s="70">
        <f t="shared" ref="AC33:AE33" si="11">$V13*AC$7+$W13*AC$8+$X13*AC$9+$Y13*AC$10</f>
        <v>0.1515083841</v>
      </c>
      <c r="AD33" s="70">
        <f t="shared" si="11"/>
        <v>0.128558215</v>
      </c>
      <c r="AE33" s="70">
        <f t="shared" si="11"/>
        <v>0.18253590339999998</v>
      </c>
    </row>
    <row r="34" spans="10:31" x14ac:dyDescent="0.25">
      <c r="J34" s="70">
        <f>$D14*J$7+$E14*J$8+$F14*J$9+$G14*J$10</f>
        <v>3.5500000000000004E-2</v>
      </c>
      <c r="K34" s="70">
        <f t="shared" si="8"/>
        <v>0.72709999999999997</v>
      </c>
      <c r="L34" s="70">
        <f t="shared" si="8"/>
        <v>0.14929999999999999</v>
      </c>
      <c r="M34" s="70">
        <f t="shared" si="8"/>
        <v>8.8100000000000012E-2</v>
      </c>
      <c r="N34" s="71"/>
      <c r="O34" s="71"/>
      <c r="P34" s="70">
        <f t="shared" ref="P34:S36" si="12">$J14*P$7+$K14*P$8+$L14*P$9+$M14*P$10</f>
        <v>4.7275000000000005E-2</v>
      </c>
      <c r="Q34" s="70">
        <f t="shared" si="12"/>
        <v>0.62578199999999995</v>
      </c>
      <c r="R34" s="70">
        <f t="shared" si="12"/>
        <v>0.18629899999999999</v>
      </c>
      <c r="S34" s="70">
        <f t="shared" si="12"/>
        <v>0.14064399999999999</v>
      </c>
      <c r="T34" s="71"/>
      <c r="U34" s="71"/>
      <c r="V34" s="70">
        <f t="shared" ref="V34:Y36" si="13">$P14*V$7+$Q14*V$8+$R14*V$9+$S14*V$10</f>
        <v>5.598063000000001E-2</v>
      </c>
      <c r="W34" s="70">
        <f t="shared" si="13"/>
        <v>0.54173041</v>
      </c>
      <c r="X34" s="70">
        <f t="shared" si="13"/>
        <v>0.20725058000000002</v>
      </c>
      <c r="Y34" s="70">
        <f t="shared" si="13"/>
        <v>0.19503837999999998</v>
      </c>
      <c r="Z34" s="71"/>
      <c r="AA34" s="71"/>
      <c r="AB34" s="70">
        <f t="shared" ref="AB34:AE36" si="14">$V14*AB$7+$W14*AB$8+$X14*AB$9+$Y14*AB$10</f>
        <v>6.2170068400000007E-2</v>
      </c>
      <c r="AC34" s="70">
        <f t="shared" si="14"/>
        <v>0.47155990319999996</v>
      </c>
      <c r="AD34" s="70">
        <f t="shared" si="14"/>
        <v>0.21679542610000002</v>
      </c>
      <c r="AE34" s="70">
        <f t="shared" si="14"/>
        <v>0.24947460229999999</v>
      </c>
    </row>
    <row r="35" spans="10:31" x14ac:dyDescent="0.25">
      <c r="J35" s="70">
        <f>$D15*J$7+$E15*J$8+$F15*J$9+$G15*J$10</f>
        <v>1.7600000000000001E-2</v>
      </c>
      <c r="K35" s="70">
        <f t="shared" si="8"/>
        <v>6.6500000000000004E-2</v>
      </c>
      <c r="L35" s="70">
        <f t="shared" si="8"/>
        <v>0.64400000000000013</v>
      </c>
      <c r="M35" s="70">
        <f t="shared" si="8"/>
        <v>0.27189999999999998</v>
      </c>
      <c r="N35" s="71"/>
      <c r="O35" s="71"/>
      <c r="P35" s="70">
        <f t="shared" si="12"/>
        <v>2.3258000000000004E-2</v>
      </c>
      <c r="Q35" s="70">
        <f t="shared" si="12"/>
        <v>8.3165000000000003E-2</v>
      </c>
      <c r="R35" s="70">
        <f t="shared" si="12"/>
        <v>0.52188900000000005</v>
      </c>
      <c r="S35" s="70">
        <f t="shared" si="12"/>
        <v>0.37168800000000002</v>
      </c>
      <c r="T35" s="71"/>
      <c r="U35" s="71"/>
      <c r="V35" s="70">
        <f t="shared" si="13"/>
        <v>2.7349230000000002E-2</v>
      </c>
      <c r="W35" s="70">
        <f t="shared" si="13"/>
        <v>9.2728709999999992E-2</v>
      </c>
      <c r="X35" s="70">
        <f t="shared" si="13"/>
        <v>0.42592637000000011</v>
      </c>
      <c r="Y35" s="70">
        <f t="shared" si="13"/>
        <v>0.45399569000000001</v>
      </c>
      <c r="Z35" s="71"/>
      <c r="AA35" s="71"/>
      <c r="AB35" s="70">
        <f t="shared" si="14"/>
        <v>3.0181160300000003E-2</v>
      </c>
      <c r="AC35" s="70">
        <f t="shared" si="14"/>
        <v>9.7223919800000003E-2</v>
      </c>
      <c r="AD35" s="70">
        <f t="shared" si="14"/>
        <v>0.35018064910000013</v>
      </c>
      <c r="AE35" s="70">
        <f t="shared" si="14"/>
        <v>0.52241427080000002</v>
      </c>
    </row>
    <row r="36" spans="10:31" x14ac:dyDescent="0.25">
      <c r="J36" s="70">
        <f>$D16*J$7+$E16*J$8+$F16*J$9+$G16*J$10</f>
        <v>0</v>
      </c>
      <c r="K36" s="70">
        <f t="shared" si="8"/>
        <v>0</v>
      </c>
      <c r="L36" s="70">
        <f t="shared" si="8"/>
        <v>0</v>
      </c>
      <c r="M36" s="70">
        <f t="shared" si="8"/>
        <v>1</v>
      </c>
      <c r="N36" s="71"/>
      <c r="O36" s="71"/>
      <c r="P36" s="70">
        <f t="shared" si="12"/>
        <v>0</v>
      </c>
      <c r="Q36" s="70">
        <f t="shared" si="12"/>
        <v>0</v>
      </c>
      <c r="R36" s="70">
        <f t="shared" si="12"/>
        <v>0</v>
      </c>
      <c r="S36" s="70">
        <f t="shared" si="12"/>
        <v>1</v>
      </c>
      <c r="T36" s="71"/>
      <c r="U36" s="71"/>
      <c r="V36" s="70">
        <f t="shared" si="13"/>
        <v>0</v>
      </c>
      <c r="W36" s="70">
        <f t="shared" si="13"/>
        <v>0</v>
      </c>
      <c r="X36" s="70">
        <f t="shared" si="13"/>
        <v>0</v>
      </c>
      <c r="Y36" s="70">
        <f t="shared" si="13"/>
        <v>1</v>
      </c>
      <c r="Z36" s="71"/>
      <c r="AA36" s="71"/>
      <c r="AB36" s="70">
        <f t="shared" si="14"/>
        <v>0</v>
      </c>
      <c r="AC36" s="70">
        <f t="shared" si="14"/>
        <v>0</v>
      </c>
      <c r="AD36" s="70">
        <f t="shared" si="14"/>
        <v>0</v>
      </c>
      <c r="AE36" s="70">
        <f t="shared" si="14"/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E64"/>
  <sheetViews>
    <sheetView workbookViewId="0">
      <selection activeCell="B2" sqref="B2"/>
    </sheetView>
  </sheetViews>
  <sheetFormatPr defaultRowHeight="15" x14ac:dyDescent="0.25"/>
  <cols>
    <col min="1" max="1" width="19.140625" customWidth="1"/>
    <col min="2" max="2" width="12" bestFit="1" customWidth="1"/>
    <col min="4" max="4" width="17.7109375" bestFit="1" customWidth="1"/>
    <col min="5" max="5" width="9.5703125" bestFit="1" customWidth="1"/>
  </cols>
  <sheetData>
    <row r="1" spans="1:5" x14ac:dyDescent="0.25">
      <c r="A1" s="13" t="s">
        <v>26</v>
      </c>
    </row>
    <row r="2" spans="1:5" x14ac:dyDescent="0.25">
      <c r="A2" t="s">
        <v>27</v>
      </c>
      <c r="B2" t="s">
        <v>28</v>
      </c>
      <c r="D2" t="s">
        <v>29</v>
      </c>
      <c r="E2" s="42">
        <v>100000</v>
      </c>
    </row>
    <row r="3" spans="1:5" x14ac:dyDescent="0.25">
      <c r="A3" s="43">
        <v>-0.25</v>
      </c>
      <c r="B3" s="44">
        <v>1E-4</v>
      </c>
      <c r="C3" s="44"/>
      <c r="D3" s="44"/>
    </row>
    <row r="4" spans="1:5" x14ac:dyDescent="0.25">
      <c r="A4" s="43">
        <f t="shared" ref="A4:A53" si="0">A3+1%</f>
        <v>-0.24</v>
      </c>
      <c r="B4" s="44">
        <v>2.0000000000000001E-4</v>
      </c>
      <c r="C4" s="44"/>
      <c r="D4" s="44"/>
    </row>
    <row r="5" spans="1:5" x14ac:dyDescent="0.25">
      <c r="A5" s="43">
        <f t="shared" si="0"/>
        <v>-0.22999999999999998</v>
      </c>
      <c r="B5" s="44">
        <v>2.9999999999999997E-4</v>
      </c>
      <c r="C5" s="44"/>
      <c r="D5" s="44"/>
    </row>
    <row r="6" spans="1:5" x14ac:dyDescent="0.25">
      <c r="A6" s="43">
        <f t="shared" si="0"/>
        <v>-0.21999999999999997</v>
      </c>
      <c r="B6" s="44">
        <v>4.0000000000000002E-4</v>
      </c>
      <c r="C6" s="44"/>
      <c r="D6" s="44"/>
    </row>
    <row r="7" spans="1:5" x14ac:dyDescent="0.25">
      <c r="A7" s="43">
        <f t="shared" si="0"/>
        <v>-0.20999999999999996</v>
      </c>
      <c r="B7" s="44">
        <v>5.9999999999999995E-4</v>
      </c>
      <c r="C7" s="44"/>
      <c r="D7" s="44"/>
    </row>
    <row r="8" spans="1:5" x14ac:dyDescent="0.25">
      <c r="A8" s="43">
        <f t="shared" si="0"/>
        <v>-0.19999999999999996</v>
      </c>
      <c r="B8" s="44">
        <v>1E-3</v>
      </c>
      <c r="C8" s="44"/>
      <c r="D8" s="44"/>
    </row>
    <row r="9" spans="1:5" x14ac:dyDescent="0.25">
      <c r="A9" s="43">
        <f t="shared" si="0"/>
        <v>-0.18999999999999995</v>
      </c>
      <c r="B9" s="44">
        <v>1.4E-3</v>
      </c>
      <c r="C9" s="44"/>
      <c r="D9" s="44"/>
    </row>
    <row r="10" spans="1:5" x14ac:dyDescent="0.25">
      <c r="A10" s="43">
        <f t="shared" si="0"/>
        <v>-0.17999999999999994</v>
      </c>
      <c r="B10" s="44">
        <v>2.0999999999999999E-3</v>
      </c>
      <c r="C10" s="44"/>
      <c r="D10" s="44"/>
    </row>
    <row r="11" spans="1:5" x14ac:dyDescent="0.25">
      <c r="A11" s="43">
        <f t="shared" si="0"/>
        <v>-0.16999999999999993</v>
      </c>
      <c r="B11" s="44">
        <v>3.0000000000000001E-3</v>
      </c>
      <c r="C11" s="44"/>
      <c r="D11" s="44"/>
    </row>
    <row r="12" spans="1:5" x14ac:dyDescent="0.25">
      <c r="A12" s="43">
        <f t="shared" si="0"/>
        <v>-0.15999999999999992</v>
      </c>
      <c r="B12" s="44">
        <v>4.1999999999999997E-3</v>
      </c>
      <c r="C12" s="44"/>
      <c r="D12" s="44"/>
    </row>
    <row r="13" spans="1:5" x14ac:dyDescent="0.25">
      <c r="A13" s="43">
        <f t="shared" si="0"/>
        <v>-0.14999999999999991</v>
      </c>
      <c r="B13" s="44">
        <v>5.7000000000000002E-3</v>
      </c>
      <c r="C13" s="44"/>
      <c r="D13" s="44"/>
    </row>
    <row r="14" spans="1:5" x14ac:dyDescent="0.25">
      <c r="A14" s="43">
        <f t="shared" si="0"/>
        <v>-0.1399999999999999</v>
      </c>
      <c r="B14" s="44">
        <v>7.7000000000000002E-3</v>
      </c>
      <c r="C14" s="44"/>
      <c r="D14" s="44"/>
    </row>
    <row r="15" spans="1:5" x14ac:dyDescent="0.25">
      <c r="A15" s="43">
        <f t="shared" si="0"/>
        <v>-0.12999999999999989</v>
      </c>
      <c r="B15" s="44">
        <v>1.0200000000000001E-2</v>
      </c>
      <c r="C15" s="44"/>
      <c r="D15" s="44"/>
    </row>
    <row r="16" spans="1:5" x14ac:dyDescent="0.25">
      <c r="A16" s="43">
        <f t="shared" si="0"/>
        <v>-0.1199999999999999</v>
      </c>
      <c r="B16" s="44">
        <v>1.3100000000000001E-2</v>
      </c>
      <c r="C16" s="44"/>
      <c r="D16" s="44"/>
    </row>
    <row r="17" spans="1:4" x14ac:dyDescent="0.25">
      <c r="A17" s="43">
        <f t="shared" si="0"/>
        <v>-0.1099999999999999</v>
      </c>
      <c r="B17" s="44">
        <v>1.66E-2</v>
      </c>
      <c r="C17" s="44"/>
      <c r="D17" s="44"/>
    </row>
    <row r="18" spans="1:4" x14ac:dyDescent="0.25">
      <c r="A18" s="43">
        <f t="shared" si="0"/>
        <v>-9.9999999999999908E-2</v>
      </c>
      <c r="B18" s="44">
        <v>2.0500000000000001E-2</v>
      </c>
      <c r="C18" s="44"/>
      <c r="D18" s="44"/>
    </row>
    <row r="19" spans="1:4" x14ac:dyDescent="0.25">
      <c r="A19" s="43">
        <f t="shared" si="0"/>
        <v>-8.9999999999999913E-2</v>
      </c>
      <c r="B19" s="44">
        <v>2.4899999999999999E-2</v>
      </c>
      <c r="C19" s="44"/>
      <c r="D19" s="44"/>
    </row>
    <row r="20" spans="1:4" x14ac:dyDescent="0.25">
      <c r="A20" s="43">
        <f t="shared" si="0"/>
        <v>-7.9999999999999918E-2</v>
      </c>
      <c r="B20" s="44">
        <v>2.9700000000000001E-2</v>
      </c>
      <c r="C20" s="44"/>
      <c r="D20" s="44"/>
    </row>
    <row r="21" spans="1:4" x14ac:dyDescent="0.25">
      <c r="A21" s="43">
        <f t="shared" si="0"/>
        <v>-6.9999999999999923E-2</v>
      </c>
      <c r="B21" s="44">
        <v>3.4599999999999999E-2</v>
      </c>
      <c r="C21" s="44"/>
      <c r="D21" s="44"/>
    </row>
    <row r="22" spans="1:4" x14ac:dyDescent="0.25">
      <c r="A22" s="43">
        <f t="shared" si="0"/>
        <v>-5.9999999999999921E-2</v>
      </c>
      <c r="B22" s="44">
        <v>3.95E-2</v>
      </c>
      <c r="C22" s="44"/>
      <c r="D22" s="44"/>
    </row>
    <row r="23" spans="1:4" x14ac:dyDescent="0.25">
      <c r="A23" s="43">
        <f t="shared" si="0"/>
        <v>-4.999999999999992E-2</v>
      </c>
      <c r="B23" s="44">
        <v>4.4200000000000003E-2</v>
      </c>
      <c r="C23" s="44"/>
      <c r="D23" s="44"/>
    </row>
    <row r="24" spans="1:4" x14ac:dyDescent="0.25">
      <c r="A24" s="43">
        <f t="shared" si="0"/>
        <v>-3.9999999999999918E-2</v>
      </c>
      <c r="B24" s="44">
        <v>4.8399999999999999E-2</v>
      </c>
      <c r="C24" s="44"/>
      <c r="D24" s="44"/>
    </row>
    <row r="25" spans="1:4" x14ac:dyDescent="0.25">
      <c r="A25" s="43">
        <f t="shared" si="0"/>
        <v>-2.9999999999999916E-2</v>
      </c>
      <c r="B25" s="44">
        <v>5.1999999999999998E-2</v>
      </c>
      <c r="C25" s="44"/>
      <c r="D25" s="44"/>
    </row>
    <row r="26" spans="1:4" x14ac:dyDescent="0.25">
      <c r="A26" s="43">
        <f t="shared" si="0"/>
        <v>-1.9999999999999914E-2</v>
      </c>
      <c r="B26" s="44">
        <v>5.4699999999999999E-2</v>
      </c>
      <c r="C26" s="44"/>
      <c r="D26" s="44"/>
    </row>
    <row r="27" spans="1:4" x14ac:dyDescent="0.25">
      <c r="A27" s="43">
        <f t="shared" si="0"/>
        <v>-9.9999999999999135E-3</v>
      </c>
      <c r="B27" s="44">
        <v>5.6399999999999999E-2</v>
      </c>
      <c r="C27" s="44"/>
      <c r="D27" s="44"/>
    </row>
    <row r="28" spans="1:4" x14ac:dyDescent="0.25">
      <c r="A28" s="43">
        <f t="shared" si="0"/>
        <v>8.6736173798840355E-17</v>
      </c>
      <c r="B28" s="44">
        <v>5.7000000000000002E-2</v>
      </c>
      <c r="C28" s="44"/>
      <c r="D28" s="44"/>
    </row>
    <row r="29" spans="1:4" x14ac:dyDescent="0.25">
      <c r="A29" s="43">
        <f t="shared" si="0"/>
        <v>1.0000000000000087E-2</v>
      </c>
      <c r="B29" s="44">
        <v>5.6399999999999999E-2</v>
      </c>
      <c r="C29" s="44"/>
      <c r="D29" s="44"/>
    </row>
    <row r="30" spans="1:4" x14ac:dyDescent="0.25">
      <c r="A30" s="43">
        <f t="shared" si="0"/>
        <v>2.0000000000000087E-2</v>
      </c>
      <c r="B30" s="44">
        <v>5.4699999999999999E-2</v>
      </c>
      <c r="C30" s="44"/>
      <c r="D30" s="44"/>
    </row>
    <row r="31" spans="1:4" x14ac:dyDescent="0.25">
      <c r="A31" s="43">
        <f t="shared" si="0"/>
        <v>3.0000000000000089E-2</v>
      </c>
      <c r="B31" s="44">
        <v>5.1999999999999998E-2</v>
      </c>
      <c r="C31" s="44"/>
      <c r="D31" s="44"/>
    </row>
    <row r="32" spans="1:4" x14ac:dyDescent="0.25">
      <c r="A32" s="43">
        <f t="shared" si="0"/>
        <v>4.0000000000000091E-2</v>
      </c>
      <c r="B32" s="44">
        <v>4.8399999999999999E-2</v>
      </c>
      <c r="C32" s="44"/>
      <c r="D32" s="44"/>
    </row>
    <row r="33" spans="1:4" x14ac:dyDescent="0.25">
      <c r="A33" s="43">
        <f t="shared" si="0"/>
        <v>5.0000000000000093E-2</v>
      </c>
      <c r="B33" s="44">
        <v>4.4200000000000003E-2</v>
      </c>
      <c r="C33" s="44"/>
      <c r="D33" s="44"/>
    </row>
    <row r="34" spans="1:4" x14ac:dyDescent="0.25">
      <c r="A34" s="43">
        <f t="shared" si="0"/>
        <v>6.0000000000000095E-2</v>
      </c>
      <c r="B34" s="44">
        <v>3.95E-2</v>
      </c>
      <c r="C34" s="44"/>
      <c r="D34" s="44"/>
    </row>
    <row r="35" spans="1:4" x14ac:dyDescent="0.25">
      <c r="A35" s="43">
        <f t="shared" si="0"/>
        <v>7.000000000000009E-2</v>
      </c>
      <c r="B35" s="44">
        <v>3.4599999999999999E-2</v>
      </c>
      <c r="C35" s="44"/>
      <c r="D35" s="44"/>
    </row>
    <row r="36" spans="1:4" x14ac:dyDescent="0.25">
      <c r="A36" s="43">
        <f t="shared" si="0"/>
        <v>8.0000000000000085E-2</v>
      </c>
      <c r="B36" s="44">
        <v>2.9700000000000001E-2</v>
      </c>
      <c r="C36" s="44"/>
      <c r="D36" s="44"/>
    </row>
    <row r="37" spans="1:4" x14ac:dyDescent="0.25">
      <c r="A37" s="43">
        <f t="shared" si="0"/>
        <v>9.000000000000008E-2</v>
      </c>
      <c r="B37" s="44">
        <v>2.4899999999999999E-2</v>
      </c>
      <c r="C37" s="44"/>
      <c r="D37" s="44"/>
    </row>
    <row r="38" spans="1:4" x14ac:dyDescent="0.25">
      <c r="A38" s="43">
        <f t="shared" si="0"/>
        <v>0.10000000000000007</v>
      </c>
      <c r="B38" s="44">
        <v>2.0500000000000001E-2</v>
      </c>
      <c r="C38" s="44"/>
      <c r="D38" s="44"/>
    </row>
    <row r="39" spans="1:4" x14ac:dyDescent="0.25">
      <c r="A39" s="43">
        <f t="shared" si="0"/>
        <v>0.11000000000000007</v>
      </c>
      <c r="B39" s="44">
        <v>1.66E-2</v>
      </c>
      <c r="C39" s="44"/>
      <c r="D39" s="44"/>
    </row>
    <row r="40" spans="1:4" x14ac:dyDescent="0.25">
      <c r="A40" s="43">
        <f t="shared" si="0"/>
        <v>0.12000000000000006</v>
      </c>
      <c r="B40" s="44">
        <v>1.3100000000000001E-2</v>
      </c>
      <c r="C40" s="44"/>
      <c r="D40" s="44"/>
    </row>
    <row r="41" spans="1:4" x14ac:dyDescent="0.25">
      <c r="A41" s="43">
        <f t="shared" si="0"/>
        <v>0.13000000000000006</v>
      </c>
      <c r="B41" s="44">
        <v>1.0200000000000001E-2</v>
      </c>
      <c r="C41" s="44"/>
      <c r="D41" s="44"/>
    </row>
    <row r="42" spans="1:4" x14ac:dyDescent="0.25">
      <c r="A42" s="43">
        <f t="shared" si="0"/>
        <v>0.14000000000000007</v>
      </c>
      <c r="B42" s="44">
        <v>7.7000000000000002E-3</v>
      </c>
      <c r="C42" s="44"/>
      <c r="D42" s="44"/>
    </row>
    <row r="43" spans="1:4" x14ac:dyDescent="0.25">
      <c r="A43" s="43">
        <f t="shared" si="0"/>
        <v>0.15000000000000008</v>
      </c>
      <c r="B43" s="44">
        <v>5.7000000000000002E-3</v>
      </c>
      <c r="C43" s="44"/>
      <c r="D43" s="44"/>
    </row>
    <row r="44" spans="1:4" x14ac:dyDescent="0.25">
      <c r="A44" s="43">
        <f t="shared" si="0"/>
        <v>0.16000000000000009</v>
      </c>
      <c r="B44" s="44">
        <v>4.1999999999999997E-3</v>
      </c>
      <c r="C44" s="44"/>
      <c r="D44" s="44"/>
    </row>
    <row r="45" spans="1:4" x14ac:dyDescent="0.25">
      <c r="A45" s="43">
        <f t="shared" si="0"/>
        <v>0.1700000000000001</v>
      </c>
      <c r="B45" s="44">
        <v>3.0000000000000001E-3</v>
      </c>
      <c r="C45" s="44"/>
      <c r="D45" s="44"/>
    </row>
    <row r="46" spans="1:4" x14ac:dyDescent="0.25">
      <c r="A46" s="43">
        <f t="shared" si="0"/>
        <v>0.1800000000000001</v>
      </c>
      <c r="B46" s="44">
        <v>2.0999999999999999E-3</v>
      </c>
      <c r="C46" s="44"/>
      <c r="D46" s="44"/>
    </row>
    <row r="47" spans="1:4" x14ac:dyDescent="0.25">
      <c r="A47" s="43">
        <f t="shared" si="0"/>
        <v>0.19000000000000011</v>
      </c>
      <c r="B47" s="44">
        <v>1.4E-3</v>
      </c>
      <c r="C47" s="44"/>
      <c r="D47" s="44"/>
    </row>
    <row r="48" spans="1:4" x14ac:dyDescent="0.25">
      <c r="A48" s="43">
        <f t="shared" si="0"/>
        <v>0.20000000000000012</v>
      </c>
      <c r="B48" s="44">
        <v>1E-3</v>
      </c>
      <c r="C48" s="44"/>
      <c r="D48" s="44"/>
    </row>
    <row r="49" spans="1:4" x14ac:dyDescent="0.25">
      <c r="A49" s="43">
        <f t="shared" si="0"/>
        <v>0.21000000000000013</v>
      </c>
      <c r="B49" s="44">
        <v>5.9999999999999995E-4</v>
      </c>
      <c r="C49" s="44"/>
      <c r="D49" s="44"/>
    </row>
    <row r="50" spans="1:4" x14ac:dyDescent="0.25">
      <c r="A50" s="43">
        <f t="shared" si="0"/>
        <v>0.22000000000000014</v>
      </c>
      <c r="B50" s="44">
        <v>4.0000000000000002E-4</v>
      </c>
      <c r="C50" s="44"/>
      <c r="D50" s="44"/>
    </row>
    <row r="51" spans="1:4" x14ac:dyDescent="0.25">
      <c r="A51" s="43">
        <f t="shared" si="0"/>
        <v>0.23000000000000015</v>
      </c>
      <c r="B51" s="44">
        <v>2.9999999999999997E-4</v>
      </c>
      <c r="C51" s="44"/>
      <c r="D51" s="44"/>
    </row>
    <row r="52" spans="1:4" x14ac:dyDescent="0.25">
      <c r="A52" s="43">
        <f t="shared" si="0"/>
        <v>0.24000000000000016</v>
      </c>
      <c r="B52" s="44">
        <v>2.0000000000000001E-4</v>
      </c>
      <c r="C52" s="44"/>
      <c r="D52" s="44"/>
    </row>
    <row r="53" spans="1:4" x14ac:dyDescent="0.25">
      <c r="A53" s="43">
        <f t="shared" si="0"/>
        <v>0.25000000000000017</v>
      </c>
      <c r="B53" s="44">
        <v>1E-4</v>
      </c>
      <c r="C53" s="44"/>
      <c r="D53" s="44"/>
    </row>
    <row r="54" spans="1:4" x14ac:dyDescent="0.25">
      <c r="A54" s="43"/>
      <c r="B54" s="44"/>
      <c r="D54" s="44"/>
    </row>
    <row r="55" spans="1:4" x14ac:dyDescent="0.25">
      <c r="A55" s="43"/>
      <c r="B55" s="44"/>
      <c r="D55" s="44"/>
    </row>
    <row r="56" spans="1:4" x14ac:dyDescent="0.25">
      <c r="A56" s="43"/>
      <c r="B56" s="44"/>
    </row>
    <row r="57" spans="1:4" x14ac:dyDescent="0.25">
      <c r="A57" s="43"/>
      <c r="B57" s="44"/>
    </row>
    <row r="58" spans="1:4" x14ac:dyDescent="0.25">
      <c r="A58" s="43"/>
      <c r="B58" s="44"/>
    </row>
    <row r="59" spans="1:4" x14ac:dyDescent="0.25">
      <c r="A59" s="43"/>
      <c r="B59" s="44"/>
    </row>
    <row r="60" spans="1:4" x14ac:dyDescent="0.25">
      <c r="A60" s="43"/>
      <c r="B60" s="44"/>
    </row>
    <row r="61" spans="1:4" x14ac:dyDescent="0.25">
      <c r="A61" s="43"/>
      <c r="B61" s="44"/>
    </row>
    <row r="62" spans="1:4" x14ac:dyDescent="0.25">
      <c r="A62" s="43"/>
      <c r="B62" s="44"/>
    </row>
    <row r="63" spans="1:4" x14ac:dyDescent="0.25">
      <c r="A63" s="43"/>
      <c r="B63" s="44"/>
    </row>
    <row r="64" spans="1:4" x14ac:dyDescent="0.25">
      <c r="A64" s="4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59"/>
  <sheetViews>
    <sheetView workbookViewId="0"/>
  </sheetViews>
  <sheetFormatPr defaultRowHeight="15" x14ac:dyDescent="0.25"/>
  <cols>
    <col min="1" max="1" width="19.140625" customWidth="1"/>
    <col min="2" max="2" width="12.140625" customWidth="1"/>
    <col min="3" max="6" width="12.42578125" customWidth="1"/>
    <col min="8" max="8" width="12.85546875" bestFit="1" customWidth="1"/>
    <col min="9" max="13" width="12.42578125" customWidth="1"/>
    <col min="14" max="14" width="21.42578125" customWidth="1"/>
    <col min="15" max="15" width="12.140625" bestFit="1" customWidth="1"/>
    <col min="16" max="16" width="16.28515625" customWidth="1"/>
    <col min="18" max="18" width="9.140625" style="5"/>
  </cols>
  <sheetData>
    <row r="1" spans="1:18" x14ac:dyDescent="0.25">
      <c r="A1" s="45" t="s">
        <v>26</v>
      </c>
      <c r="R1"/>
    </row>
    <row r="2" spans="1:18" x14ac:dyDescent="0.25">
      <c r="A2" t="s">
        <v>27</v>
      </c>
      <c r="B2" t="s">
        <v>28</v>
      </c>
      <c r="C2" t="s">
        <v>30</v>
      </c>
      <c r="D2" t="s">
        <v>31</v>
      </c>
      <c r="E2" t="s">
        <v>32</v>
      </c>
      <c r="F2" s="46" t="s">
        <v>33</v>
      </c>
      <c r="H2" t="s">
        <v>34</v>
      </c>
      <c r="I2" t="s">
        <v>30</v>
      </c>
      <c r="J2" t="s">
        <v>31</v>
      </c>
      <c r="K2" t="s">
        <v>32</v>
      </c>
      <c r="L2" s="46" t="s">
        <v>33</v>
      </c>
      <c r="O2" t="s">
        <v>35</v>
      </c>
      <c r="P2" t="s">
        <v>36</v>
      </c>
    </row>
    <row r="3" spans="1:18" x14ac:dyDescent="0.25">
      <c r="A3" s="43">
        <f>'Q.2 data'!A3</f>
        <v>-0.25</v>
      </c>
      <c r="B3" s="47">
        <f>'Q.2 data'!B3</f>
        <v>1E-4</v>
      </c>
      <c r="C3" s="48">
        <f t="shared" ref="C3:C53" si="0">A3*B3</f>
        <v>-2.5000000000000001E-5</v>
      </c>
      <c r="D3" s="73">
        <f t="shared" ref="D3:D34" si="1">investment*(1+A3)</f>
        <v>75000</v>
      </c>
      <c r="E3" s="46">
        <f>D3-0.000002*D3^2</f>
        <v>63750</v>
      </c>
      <c r="F3" s="65">
        <f t="shared" ref="F3:F53" si="2">B3*E3</f>
        <v>6.375</v>
      </c>
      <c r="H3" s="74">
        <f>MAX(0.025,0.025+0.75*(A3-0.025))</f>
        <v>2.5000000000000001E-2</v>
      </c>
      <c r="I3" s="48">
        <f t="shared" ref="I3:I53" si="3">H3*B3</f>
        <v>2.5000000000000002E-6</v>
      </c>
      <c r="J3" s="73">
        <f t="shared" ref="J3:J34" si="4">investment*(1+H3)</f>
        <v>102499.99999999999</v>
      </c>
      <c r="K3" s="46">
        <f>J3-0.000002*J3^2</f>
        <v>81487.5</v>
      </c>
      <c r="L3" s="65">
        <f t="shared" ref="L3:L53" si="5">B3*K3</f>
        <v>8.1487499999999997</v>
      </c>
      <c r="M3" s="48"/>
      <c r="N3" t="s">
        <v>37</v>
      </c>
      <c r="O3" s="49">
        <f>investment*1.04</f>
        <v>104000</v>
      </c>
      <c r="P3" s="75">
        <f>O3-0.000002*O3^2</f>
        <v>82368</v>
      </c>
    </row>
    <row r="4" spans="1:18" x14ac:dyDescent="0.25">
      <c r="A4" s="43">
        <f>'Q.2 data'!A4</f>
        <v>-0.24</v>
      </c>
      <c r="B4" s="47">
        <f>'Q.2 data'!B4</f>
        <v>2.0000000000000001E-4</v>
      </c>
      <c r="C4" s="48">
        <f t="shared" si="0"/>
        <v>-4.8000000000000001E-5</v>
      </c>
      <c r="D4" s="73">
        <f t="shared" si="1"/>
        <v>76000</v>
      </c>
      <c r="E4" s="46">
        <f t="shared" ref="E4:E53" si="6">D4-0.000002*D4^2</f>
        <v>64448</v>
      </c>
      <c r="F4" s="65">
        <f t="shared" si="2"/>
        <v>12.889600000000002</v>
      </c>
      <c r="H4" s="74">
        <f t="shared" ref="H4:H53" si="7">MAX(0.025,0.025+0.75*(A4-0.025))</f>
        <v>2.5000000000000001E-2</v>
      </c>
      <c r="I4" s="48">
        <f t="shared" si="3"/>
        <v>5.0000000000000004E-6</v>
      </c>
      <c r="J4" s="73">
        <f t="shared" si="4"/>
        <v>102499.99999999999</v>
      </c>
      <c r="K4" s="46">
        <f t="shared" ref="K4:K53" si="8">J4-0.000002*J4^2</f>
        <v>81487.5</v>
      </c>
      <c r="L4" s="65">
        <f t="shared" si="5"/>
        <v>16.297499999999999</v>
      </c>
      <c r="M4" s="48"/>
      <c r="N4" t="s">
        <v>38</v>
      </c>
      <c r="O4" s="49">
        <f>investment*(1+SUM(C3:C53))</f>
        <v>100000</v>
      </c>
      <c r="P4" s="75">
        <f>SUM(F3:F53)</f>
        <v>79902.236799999984</v>
      </c>
    </row>
    <row r="5" spans="1:18" x14ac:dyDescent="0.25">
      <c r="A5" s="43">
        <f>'Q.2 data'!A5</f>
        <v>-0.22999999999999998</v>
      </c>
      <c r="B5" s="47">
        <f>'Q.2 data'!B5</f>
        <v>2.9999999999999997E-4</v>
      </c>
      <c r="C5" s="48">
        <f t="shared" si="0"/>
        <v>-6.8999999999999983E-5</v>
      </c>
      <c r="D5" s="73">
        <f t="shared" si="1"/>
        <v>77000</v>
      </c>
      <c r="E5" s="46">
        <f t="shared" si="6"/>
        <v>65142</v>
      </c>
      <c r="F5" s="65">
        <f t="shared" si="2"/>
        <v>19.542599999999997</v>
      </c>
      <c r="H5" s="74">
        <f t="shared" si="7"/>
        <v>2.5000000000000001E-2</v>
      </c>
      <c r="I5" s="48">
        <f t="shared" si="3"/>
        <v>7.4999999999999993E-6</v>
      </c>
      <c r="J5" s="73">
        <f t="shared" si="4"/>
        <v>102499.99999999999</v>
      </c>
      <c r="K5" s="46">
        <f t="shared" si="8"/>
        <v>81487.5</v>
      </c>
      <c r="L5" s="65">
        <f t="shared" si="5"/>
        <v>24.446249999999999</v>
      </c>
      <c r="M5" s="48"/>
      <c r="N5" t="s">
        <v>39</v>
      </c>
      <c r="O5" s="49">
        <f>investment*(1+SUM(I3:I53))</f>
        <v>103789.55</v>
      </c>
      <c r="P5" s="75">
        <f>SUM(L3:L53)</f>
        <v>82233.353887499994</v>
      </c>
    </row>
    <row r="6" spans="1:18" x14ac:dyDescent="0.25">
      <c r="A6" s="43">
        <f>'Q.2 data'!A6</f>
        <v>-0.21999999999999997</v>
      </c>
      <c r="B6" s="47">
        <f>'Q.2 data'!B6</f>
        <v>4.0000000000000002E-4</v>
      </c>
      <c r="C6" s="48">
        <f t="shared" si="0"/>
        <v>-8.7999999999999998E-5</v>
      </c>
      <c r="D6" s="73">
        <f t="shared" si="1"/>
        <v>78000</v>
      </c>
      <c r="E6" s="46">
        <f t="shared" si="6"/>
        <v>65832</v>
      </c>
      <c r="F6" s="65">
        <f t="shared" si="2"/>
        <v>26.332800000000002</v>
      </c>
      <c r="H6" s="74">
        <f t="shared" si="7"/>
        <v>2.5000000000000001E-2</v>
      </c>
      <c r="I6" s="48">
        <f t="shared" si="3"/>
        <v>1.0000000000000001E-5</v>
      </c>
      <c r="J6" s="73">
        <f t="shared" si="4"/>
        <v>102499.99999999999</v>
      </c>
      <c r="K6" s="46">
        <f t="shared" si="8"/>
        <v>81487.5</v>
      </c>
      <c r="L6" s="65">
        <f t="shared" si="5"/>
        <v>32.594999999999999</v>
      </c>
      <c r="M6" s="48"/>
      <c r="O6" s="49"/>
    </row>
    <row r="7" spans="1:18" x14ac:dyDescent="0.25">
      <c r="A7" s="43">
        <f>'Q.2 data'!A7</f>
        <v>-0.20999999999999996</v>
      </c>
      <c r="B7" s="47">
        <f>'Q.2 data'!B7</f>
        <v>5.9999999999999995E-4</v>
      </c>
      <c r="C7" s="48">
        <f t="shared" si="0"/>
        <v>-1.2599999999999997E-4</v>
      </c>
      <c r="D7" s="73">
        <f t="shared" si="1"/>
        <v>79000</v>
      </c>
      <c r="E7" s="46">
        <f t="shared" si="6"/>
        <v>66518</v>
      </c>
      <c r="F7" s="65">
        <f t="shared" si="2"/>
        <v>39.910799999999995</v>
      </c>
      <c r="H7" s="74">
        <f t="shared" si="7"/>
        <v>2.5000000000000001E-2</v>
      </c>
      <c r="I7" s="48">
        <f t="shared" si="3"/>
        <v>1.4999999999999999E-5</v>
      </c>
      <c r="J7" s="73">
        <f t="shared" si="4"/>
        <v>102499.99999999999</v>
      </c>
      <c r="K7" s="46">
        <f t="shared" si="8"/>
        <v>81487.5</v>
      </c>
      <c r="L7" s="65">
        <f t="shared" si="5"/>
        <v>48.892499999999998</v>
      </c>
      <c r="M7" s="48"/>
    </row>
    <row r="8" spans="1:18" x14ac:dyDescent="0.25">
      <c r="A8" s="43">
        <f>'Q.2 data'!A8</f>
        <v>-0.19999999999999996</v>
      </c>
      <c r="B8" s="47">
        <f>'Q.2 data'!B8</f>
        <v>1E-3</v>
      </c>
      <c r="C8" s="48">
        <f t="shared" si="0"/>
        <v>-1.9999999999999996E-4</v>
      </c>
      <c r="D8" s="73">
        <f t="shared" si="1"/>
        <v>80000</v>
      </c>
      <c r="E8" s="46">
        <f t="shared" si="6"/>
        <v>67200</v>
      </c>
      <c r="F8" s="65">
        <f t="shared" si="2"/>
        <v>67.2</v>
      </c>
      <c r="H8" s="74">
        <f t="shared" si="7"/>
        <v>2.5000000000000001E-2</v>
      </c>
      <c r="I8" s="48">
        <f t="shared" si="3"/>
        <v>2.5000000000000001E-5</v>
      </c>
      <c r="J8" s="73">
        <f t="shared" si="4"/>
        <v>102499.99999999999</v>
      </c>
      <c r="K8" s="46">
        <f t="shared" si="8"/>
        <v>81487.5</v>
      </c>
      <c r="L8" s="65">
        <f t="shared" si="5"/>
        <v>81.487499999999997</v>
      </c>
      <c r="M8" s="48"/>
    </row>
    <row r="9" spans="1:18" x14ac:dyDescent="0.25">
      <c r="A9" s="43">
        <f>'Q.2 data'!A9</f>
        <v>-0.18999999999999995</v>
      </c>
      <c r="B9" s="47">
        <f>'Q.2 data'!B9</f>
        <v>1.4E-3</v>
      </c>
      <c r="C9" s="48">
        <f t="shared" si="0"/>
        <v>-2.6599999999999991E-4</v>
      </c>
      <c r="D9" s="73">
        <f t="shared" si="1"/>
        <v>81000</v>
      </c>
      <c r="E9" s="46">
        <f t="shared" si="6"/>
        <v>67878</v>
      </c>
      <c r="F9" s="65">
        <f t="shared" si="2"/>
        <v>95.029200000000003</v>
      </c>
      <c r="H9" s="74">
        <f t="shared" si="7"/>
        <v>2.5000000000000001E-2</v>
      </c>
      <c r="I9" s="48">
        <f t="shared" si="3"/>
        <v>3.5000000000000004E-5</v>
      </c>
      <c r="J9" s="73">
        <f t="shared" si="4"/>
        <v>102499.99999999999</v>
      </c>
      <c r="K9" s="46">
        <f t="shared" si="8"/>
        <v>81487.5</v>
      </c>
      <c r="L9" s="65">
        <f t="shared" si="5"/>
        <v>114.0825</v>
      </c>
      <c r="M9" s="48"/>
    </row>
    <row r="10" spans="1:18" x14ac:dyDescent="0.25">
      <c r="A10" s="43">
        <f>'Q.2 data'!A10</f>
        <v>-0.17999999999999994</v>
      </c>
      <c r="B10" s="47">
        <f>'Q.2 data'!B10</f>
        <v>2.0999999999999999E-3</v>
      </c>
      <c r="C10" s="48">
        <f t="shared" si="0"/>
        <v>-3.7799999999999986E-4</v>
      </c>
      <c r="D10" s="73">
        <f t="shared" si="1"/>
        <v>82000</v>
      </c>
      <c r="E10" s="46">
        <f t="shared" si="6"/>
        <v>68552</v>
      </c>
      <c r="F10" s="65">
        <f t="shared" si="2"/>
        <v>143.95919999999998</v>
      </c>
      <c r="H10" s="74">
        <f t="shared" si="7"/>
        <v>2.5000000000000001E-2</v>
      </c>
      <c r="I10" s="48">
        <f t="shared" si="3"/>
        <v>5.2500000000000002E-5</v>
      </c>
      <c r="J10" s="73">
        <f t="shared" si="4"/>
        <v>102499.99999999999</v>
      </c>
      <c r="K10" s="46">
        <f t="shared" si="8"/>
        <v>81487.5</v>
      </c>
      <c r="L10" s="65">
        <f t="shared" si="5"/>
        <v>171.12375</v>
      </c>
      <c r="M10" s="48"/>
    </row>
    <row r="11" spans="1:18" x14ac:dyDescent="0.25">
      <c r="A11" s="43">
        <f>'Q.2 data'!A11</f>
        <v>-0.16999999999999993</v>
      </c>
      <c r="B11" s="47">
        <f>'Q.2 data'!B11</f>
        <v>3.0000000000000001E-3</v>
      </c>
      <c r="C11" s="48">
        <f t="shared" si="0"/>
        <v>-5.0999999999999982E-4</v>
      </c>
      <c r="D11" s="73">
        <f t="shared" si="1"/>
        <v>83000</v>
      </c>
      <c r="E11" s="46">
        <f t="shared" si="6"/>
        <v>69222</v>
      </c>
      <c r="F11" s="65">
        <f t="shared" si="2"/>
        <v>207.666</v>
      </c>
      <c r="H11" s="74">
        <f t="shared" si="7"/>
        <v>2.5000000000000001E-2</v>
      </c>
      <c r="I11" s="48">
        <f t="shared" si="3"/>
        <v>7.5000000000000007E-5</v>
      </c>
      <c r="J11" s="73">
        <f t="shared" si="4"/>
        <v>102499.99999999999</v>
      </c>
      <c r="K11" s="46">
        <f t="shared" si="8"/>
        <v>81487.5</v>
      </c>
      <c r="L11" s="65">
        <f t="shared" si="5"/>
        <v>244.46250000000001</v>
      </c>
      <c r="M11" s="48"/>
    </row>
    <row r="12" spans="1:18" x14ac:dyDescent="0.25">
      <c r="A12" s="43">
        <f>'Q.2 data'!A12</f>
        <v>-0.15999999999999992</v>
      </c>
      <c r="B12" s="47">
        <f>'Q.2 data'!B12</f>
        <v>4.1999999999999997E-3</v>
      </c>
      <c r="C12" s="48">
        <f t="shared" si="0"/>
        <v>-6.7199999999999964E-4</v>
      </c>
      <c r="D12" s="73">
        <f t="shared" si="1"/>
        <v>84000.000000000015</v>
      </c>
      <c r="E12" s="46">
        <f t="shared" si="6"/>
        <v>69888.000000000015</v>
      </c>
      <c r="F12" s="65">
        <f t="shared" si="2"/>
        <v>293.52960000000002</v>
      </c>
      <c r="H12" s="74">
        <f t="shared" si="7"/>
        <v>2.5000000000000001E-2</v>
      </c>
      <c r="I12" s="48">
        <f t="shared" si="3"/>
        <v>1.05E-4</v>
      </c>
      <c r="J12" s="73">
        <f t="shared" si="4"/>
        <v>102499.99999999999</v>
      </c>
      <c r="K12" s="46">
        <f t="shared" si="8"/>
        <v>81487.5</v>
      </c>
      <c r="L12" s="65">
        <f t="shared" si="5"/>
        <v>342.2475</v>
      </c>
      <c r="M12" s="48"/>
    </row>
    <row r="13" spans="1:18" x14ac:dyDescent="0.25">
      <c r="A13" s="43">
        <f>'Q.2 data'!A13</f>
        <v>-0.14999999999999991</v>
      </c>
      <c r="B13" s="47">
        <f>'Q.2 data'!B13</f>
        <v>5.7000000000000002E-3</v>
      </c>
      <c r="C13" s="48">
        <f t="shared" si="0"/>
        <v>-8.5499999999999953E-4</v>
      </c>
      <c r="D13" s="73">
        <f t="shared" si="1"/>
        <v>85000.000000000015</v>
      </c>
      <c r="E13" s="46">
        <f t="shared" si="6"/>
        <v>70550.000000000015</v>
      </c>
      <c r="F13" s="65">
        <f t="shared" si="2"/>
        <v>402.1350000000001</v>
      </c>
      <c r="H13" s="74">
        <f t="shared" si="7"/>
        <v>2.5000000000000001E-2</v>
      </c>
      <c r="I13" s="48">
        <f t="shared" si="3"/>
        <v>1.4250000000000002E-4</v>
      </c>
      <c r="J13" s="73">
        <f t="shared" si="4"/>
        <v>102499.99999999999</v>
      </c>
      <c r="K13" s="46">
        <f t="shared" si="8"/>
        <v>81487.5</v>
      </c>
      <c r="L13" s="65">
        <f t="shared" si="5"/>
        <v>464.47874999999999</v>
      </c>
      <c r="M13" s="48"/>
    </row>
    <row r="14" spans="1:18" x14ac:dyDescent="0.25">
      <c r="A14" s="43">
        <f>'Q.2 data'!A14</f>
        <v>-0.1399999999999999</v>
      </c>
      <c r="B14" s="47">
        <f>'Q.2 data'!B14</f>
        <v>7.7000000000000002E-3</v>
      </c>
      <c r="C14" s="48">
        <f t="shared" si="0"/>
        <v>-1.0779999999999993E-3</v>
      </c>
      <c r="D14" s="73">
        <f t="shared" si="1"/>
        <v>86000.000000000015</v>
      </c>
      <c r="E14" s="46">
        <f t="shared" si="6"/>
        <v>71208.000000000015</v>
      </c>
      <c r="F14" s="65">
        <f t="shared" si="2"/>
        <v>548.30160000000012</v>
      </c>
      <c r="H14" s="74">
        <f t="shared" si="7"/>
        <v>2.5000000000000001E-2</v>
      </c>
      <c r="I14" s="48">
        <f t="shared" si="3"/>
        <v>1.9250000000000002E-4</v>
      </c>
      <c r="J14" s="73">
        <f t="shared" si="4"/>
        <v>102499.99999999999</v>
      </c>
      <c r="K14" s="46">
        <f t="shared" si="8"/>
        <v>81487.5</v>
      </c>
      <c r="L14" s="65">
        <f t="shared" si="5"/>
        <v>627.45375000000001</v>
      </c>
      <c r="M14" s="48"/>
    </row>
    <row r="15" spans="1:18" x14ac:dyDescent="0.25">
      <c r="A15" s="43">
        <f>'Q.2 data'!A15</f>
        <v>-0.12999999999999989</v>
      </c>
      <c r="B15" s="47">
        <f>'Q.2 data'!B15</f>
        <v>1.0200000000000001E-2</v>
      </c>
      <c r="C15" s="48">
        <f t="shared" si="0"/>
        <v>-1.3259999999999991E-3</v>
      </c>
      <c r="D15" s="73">
        <f t="shared" si="1"/>
        <v>87000.000000000015</v>
      </c>
      <c r="E15" s="46">
        <f t="shared" si="6"/>
        <v>71862.000000000015</v>
      </c>
      <c r="F15" s="65">
        <f t="shared" si="2"/>
        <v>732.9924000000002</v>
      </c>
      <c r="H15" s="74">
        <f t="shared" si="7"/>
        <v>2.5000000000000001E-2</v>
      </c>
      <c r="I15" s="48">
        <f t="shared" si="3"/>
        <v>2.5500000000000002E-4</v>
      </c>
      <c r="J15" s="73">
        <f t="shared" si="4"/>
        <v>102499.99999999999</v>
      </c>
      <c r="K15" s="46">
        <f t="shared" si="8"/>
        <v>81487.5</v>
      </c>
      <c r="L15" s="65">
        <f t="shared" si="5"/>
        <v>831.17250000000001</v>
      </c>
      <c r="M15" s="48"/>
    </row>
    <row r="16" spans="1:18" x14ac:dyDescent="0.25">
      <c r="A16" s="43">
        <f>'Q.2 data'!A16</f>
        <v>-0.1199999999999999</v>
      </c>
      <c r="B16" s="47">
        <f>'Q.2 data'!B16</f>
        <v>1.3100000000000001E-2</v>
      </c>
      <c r="C16" s="48">
        <f t="shared" si="0"/>
        <v>-1.5719999999999987E-3</v>
      </c>
      <c r="D16" s="73">
        <f t="shared" si="1"/>
        <v>88000.000000000015</v>
      </c>
      <c r="E16" s="46">
        <f t="shared" si="6"/>
        <v>72512.000000000015</v>
      </c>
      <c r="F16" s="65">
        <f t="shared" si="2"/>
        <v>949.90720000000022</v>
      </c>
      <c r="H16" s="74">
        <f t="shared" si="7"/>
        <v>2.5000000000000001E-2</v>
      </c>
      <c r="I16" s="48">
        <f t="shared" si="3"/>
        <v>3.2750000000000005E-4</v>
      </c>
      <c r="J16" s="73">
        <f t="shared" si="4"/>
        <v>102499.99999999999</v>
      </c>
      <c r="K16" s="46">
        <f t="shared" si="8"/>
        <v>81487.5</v>
      </c>
      <c r="L16" s="65">
        <f t="shared" si="5"/>
        <v>1067.4862500000002</v>
      </c>
      <c r="M16" s="48"/>
    </row>
    <row r="17" spans="1:13" x14ac:dyDescent="0.25">
      <c r="A17" s="43">
        <f>'Q.2 data'!A17</f>
        <v>-0.1099999999999999</v>
      </c>
      <c r="B17" s="47">
        <f>'Q.2 data'!B17</f>
        <v>1.66E-2</v>
      </c>
      <c r="C17" s="48">
        <f t="shared" si="0"/>
        <v>-1.8259999999999984E-3</v>
      </c>
      <c r="D17" s="73">
        <f t="shared" si="1"/>
        <v>89000.000000000015</v>
      </c>
      <c r="E17" s="46">
        <f t="shared" si="6"/>
        <v>73158.000000000015</v>
      </c>
      <c r="F17" s="65">
        <f t="shared" si="2"/>
        <v>1214.4228000000003</v>
      </c>
      <c r="H17" s="74">
        <f t="shared" si="7"/>
        <v>2.5000000000000001E-2</v>
      </c>
      <c r="I17" s="48">
        <f t="shared" si="3"/>
        <v>4.15E-4</v>
      </c>
      <c r="J17" s="73">
        <f t="shared" si="4"/>
        <v>102499.99999999999</v>
      </c>
      <c r="K17" s="46">
        <f t="shared" si="8"/>
        <v>81487.5</v>
      </c>
      <c r="L17" s="65">
        <f t="shared" si="5"/>
        <v>1352.6925000000001</v>
      </c>
      <c r="M17" s="48"/>
    </row>
    <row r="18" spans="1:13" x14ac:dyDescent="0.25">
      <c r="A18" s="43">
        <f>'Q.2 data'!A18</f>
        <v>-9.9999999999999908E-2</v>
      </c>
      <c r="B18" s="47">
        <f>'Q.2 data'!B18</f>
        <v>2.0500000000000001E-2</v>
      </c>
      <c r="C18" s="48">
        <f t="shared" si="0"/>
        <v>-2.049999999999998E-3</v>
      </c>
      <c r="D18" s="73">
        <f t="shared" si="1"/>
        <v>90000.000000000015</v>
      </c>
      <c r="E18" s="46">
        <f t="shared" si="6"/>
        <v>73800.000000000015</v>
      </c>
      <c r="F18" s="65">
        <f t="shared" si="2"/>
        <v>1512.9000000000003</v>
      </c>
      <c r="H18" s="74">
        <f t="shared" si="7"/>
        <v>2.5000000000000001E-2</v>
      </c>
      <c r="I18" s="48">
        <f t="shared" si="3"/>
        <v>5.1250000000000004E-4</v>
      </c>
      <c r="J18" s="73">
        <f t="shared" si="4"/>
        <v>102499.99999999999</v>
      </c>
      <c r="K18" s="46">
        <f t="shared" si="8"/>
        <v>81487.5</v>
      </c>
      <c r="L18" s="65">
        <f t="shared" si="5"/>
        <v>1670.4937500000001</v>
      </c>
      <c r="M18" s="48"/>
    </row>
    <row r="19" spans="1:13" x14ac:dyDescent="0.25">
      <c r="A19" s="43">
        <f>'Q.2 data'!A19</f>
        <v>-8.9999999999999913E-2</v>
      </c>
      <c r="B19" s="47">
        <f>'Q.2 data'!B19</f>
        <v>2.4899999999999999E-2</v>
      </c>
      <c r="C19" s="48">
        <f t="shared" si="0"/>
        <v>-2.2409999999999978E-3</v>
      </c>
      <c r="D19" s="73">
        <f t="shared" si="1"/>
        <v>91000.000000000015</v>
      </c>
      <c r="E19" s="46">
        <f t="shared" si="6"/>
        <v>74438.000000000015</v>
      </c>
      <c r="F19" s="65">
        <f t="shared" si="2"/>
        <v>1853.5062000000003</v>
      </c>
      <c r="H19" s="74">
        <f t="shared" si="7"/>
        <v>2.5000000000000001E-2</v>
      </c>
      <c r="I19" s="48">
        <f t="shared" si="3"/>
        <v>6.2250000000000001E-4</v>
      </c>
      <c r="J19" s="73">
        <f t="shared" si="4"/>
        <v>102499.99999999999</v>
      </c>
      <c r="K19" s="46">
        <f t="shared" si="8"/>
        <v>81487.5</v>
      </c>
      <c r="L19" s="65">
        <f t="shared" si="5"/>
        <v>2029.0387499999999</v>
      </c>
      <c r="M19" s="48"/>
    </row>
    <row r="20" spans="1:13" x14ac:dyDescent="0.25">
      <c r="A20" s="43">
        <f>'Q.2 data'!A20</f>
        <v>-7.9999999999999918E-2</v>
      </c>
      <c r="B20" s="47">
        <f>'Q.2 data'!B20</f>
        <v>2.9700000000000001E-2</v>
      </c>
      <c r="C20" s="48">
        <f t="shared" si="0"/>
        <v>-2.3759999999999975E-3</v>
      </c>
      <c r="D20" s="73">
        <f t="shared" si="1"/>
        <v>92000</v>
      </c>
      <c r="E20" s="46">
        <f t="shared" si="6"/>
        <v>75072</v>
      </c>
      <c r="F20" s="65">
        <f t="shared" si="2"/>
        <v>2229.6384000000003</v>
      </c>
      <c r="H20" s="74">
        <f t="shared" si="7"/>
        <v>2.5000000000000001E-2</v>
      </c>
      <c r="I20" s="48">
        <f t="shared" si="3"/>
        <v>7.425000000000001E-4</v>
      </c>
      <c r="J20" s="73">
        <f t="shared" si="4"/>
        <v>102499.99999999999</v>
      </c>
      <c r="K20" s="46">
        <f t="shared" si="8"/>
        <v>81487.5</v>
      </c>
      <c r="L20" s="65">
        <f t="shared" si="5"/>
        <v>2420.17875</v>
      </c>
      <c r="M20" s="48"/>
    </row>
    <row r="21" spans="1:13" x14ac:dyDescent="0.25">
      <c r="A21" s="43">
        <f>'Q.2 data'!A21</f>
        <v>-6.9999999999999923E-2</v>
      </c>
      <c r="B21" s="47">
        <f>'Q.2 data'!B21</f>
        <v>3.4599999999999999E-2</v>
      </c>
      <c r="C21" s="48">
        <f t="shared" si="0"/>
        <v>-2.4219999999999971E-3</v>
      </c>
      <c r="D21" s="73">
        <f t="shared" si="1"/>
        <v>93000</v>
      </c>
      <c r="E21" s="46">
        <f t="shared" si="6"/>
        <v>75702</v>
      </c>
      <c r="F21" s="65">
        <f t="shared" si="2"/>
        <v>2619.2891999999997</v>
      </c>
      <c r="H21" s="74">
        <f t="shared" si="7"/>
        <v>2.5000000000000001E-2</v>
      </c>
      <c r="I21" s="48">
        <f t="shared" si="3"/>
        <v>8.6499999999999999E-4</v>
      </c>
      <c r="J21" s="73">
        <f t="shared" si="4"/>
        <v>102499.99999999999</v>
      </c>
      <c r="K21" s="46">
        <f t="shared" si="8"/>
        <v>81487.5</v>
      </c>
      <c r="L21" s="65">
        <f t="shared" si="5"/>
        <v>2819.4674999999997</v>
      </c>
      <c r="M21" s="48"/>
    </row>
    <row r="22" spans="1:13" x14ac:dyDescent="0.25">
      <c r="A22" s="43">
        <f>'Q.2 data'!A22</f>
        <v>-5.9999999999999921E-2</v>
      </c>
      <c r="B22" s="47">
        <f>'Q.2 data'!B22</f>
        <v>3.95E-2</v>
      </c>
      <c r="C22" s="48">
        <f t="shared" si="0"/>
        <v>-2.3699999999999971E-3</v>
      </c>
      <c r="D22" s="73">
        <f t="shared" si="1"/>
        <v>94000</v>
      </c>
      <c r="E22" s="46">
        <f t="shared" si="6"/>
        <v>76328</v>
      </c>
      <c r="F22" s="65">
        <f t="shared" si="2"/>
        <v>3014.9560000000001</v>
      </c>
      <c r="H22" s="74">
        <f t="shared" si="7"/>
        <v>2.5000000000000001E-2</v>
      </c>
      <c r="I22" s="48">
        <f t="shared" si="3"/>
        <v>9.875000000000001E-4</v>
      </c>
      <c r="J22" s="73">
        <f t="shared" si="4"/>
        <v>102499.99999999999</v>
      </c>
      <c r="K22" s="46">
        <f t="shared" si="8"/>
        <v>81487.5</v>
      </c>
      <c r="L22" s="65">
        <f t="shared" si="5"/>
        <v>3218.7562499999999</v>
      </c>
      <c r="M22" s="48"/>
    </row>
    <row r="23" spans="1:13" x14ac:dyDescent="0.25">
      <c r="A23" s="43">
        <f>'Q.2 data'!A23</f>
        <v>-4.999999999999992E-2</v>
      </c>
      <c r="B23" s="47">
        <f>'Q.2 data'!B23</f>
        <v>4.4200000000000003E-2</v>
      </c>
      <c r="C23" s="48">
        <f t="shared" si="0"/>
        <v>-2.2099999999999967E-3</v>
      </c>
      <c r="D23" s="73">
        <f t="shared" si="1"/>
        <v>95000</v>
      </c>
      <c r="E23" s="46">
        <f t="shared" si="6"/>
        <v>76950</v>
      </c>
      <c r="F23" s="65">
        <f t="shared" si="2"/>
        <v>3401.19</v>
      </c>
      <c r="H23" s="74">
        <f t="shared" si="7"/>
        <v>2.5000000000000001E-2</v>
      </c>
      <c r="I23" s="48">
        <f t="shared" si="3"/>
        <v>1.1050000000000001E-3</v>
      </c>
      <c r="J23" s="73">
        <f t="shared" si="4"/>
        <v>102499.99999999999</v>
      </c>
      <c r="K23" s="46">
        <f t="shared" si="8"/>
        <v>81487.5</v>
      </c>
      <c r="L23" s="65">
        <f t="shared" si="5"/>
        <v>3601.7475000000004</v>
      </c>
      <c r="M23" s="48"/>
    </row>
    <row r="24" spans="1:13" x14ac:dyDescent="0.25">
      <c r="A24" s="43">
        <f>'Q.2 data'!A24</f>
        <v>-3.9999999999999918E-2</v>
      </c>
      <c r="B24" s="47">
        <f>'Q.2 data'!B24</f>
        <v>4.8399999999999999E-2</v>
      </c>
      <c r="C24" s="48">
        <f t="shared" si="0"/>
        <v>-1.9359999999999959E-3</v>
      </c>
      <c r="D24" s="73">
        <f t="shared" si="1"/>
        <v>96000.000000000015</v>
      </c>
      <c r="E24" s="46">
        <f t="shared" si="6"/>
        <v>77568.000000000015</v>
      </c>
      <c r="F24" s="65">
        <f t="shared" si="2"/>
        <v>3754.2912000000006</v>
      </c>
      <c r="H24" s="74">
        <f t="shared" si="7"/>
        <v>2.5000000000000001E-2</v>
      </c>
      <c r="I24" s="48">
        <f t="shared" si="3"/>
        <v>1.2100000000000001E-3</v>
      </c>
      <c r="J24" s="73">
        <f t="shared" si="4"/>
        <v>102499.99999999999</v>
      </c>
      <c r="K24" s="46">
        <f t="shared" si="8"/>
        <v>81487.5</v>
      </c>
      <c r="L24" s="65">
        <f t="shared" si="5"/>
        <v>3943.9949999999999</v>
      </c>
      <c r="M24" s="48"/>
    </row>
    <row r="25" spans="1:13" x14ac:dyDescent="0.25">
      <c r="A25" s="43">
        <f>'Q.2 data'!A25</f>
        <v>-2.9999999999999916E-2</v>
      </c>
      <c r="B25" s="47">
        <f>'Q.2 data'!B25</f>
        <v>5.1999999999999998E-2</v>
      </c>
      <c r="C25" s="48">
        <f t="shared" si="0"/>
        <v>-1.5599999999999956E-3</v>
      </c>
      <c r="D25" s="73">
        <f t="shared" si="1"/>
        <v>97000.000000000015</v>
      </c>
      <c r="E25" s="46">
        <f t="shared" si="6"/>
        <v>78182.000000000015</v>
      </c>
      <c r="F25" s="65">
        <f t="shared" si="2"/>
        <v>4065.4640000000004</v>
      </c>
      <c r="H25" s="74">
        <f t="shared" si="7"/>
        <v>2.5000000000000001E-2</v>
      </c>
      <c r="I25" s="48">
        <f t="shared" si="3"/>
        <v>1.2999999999999999E-3</v>
      </c>
      <c r="J25" s="73">
        <f t="shared" si="4"/>
        <v>102499.99999999999</v>
      </c>
      <c r="K25" s="46">
        <f t="shared" si="8"/>
        <v>81487.5</v>
      </c>
      <c r="L25" s="65">
        <f t="shared" si="5"/>
        <v>4237.3499999999995</v>
      </c>
      <c r="M25" s="48"/>
    </row>
    <row r="26" spans="1:13" x14ac:dyDescent="0.25">
      <c r="A26" s="43">
        <f>'Q.2 data'!A26</f>
        <v>-1.9999999999999914E-2</v>
      </c>
      <c r="B26" s="47">
        <f>'Q.2 data'!B26</f>
        <v>5.4699999999999999E-2</v>
      </c>
      <c r="C26" s="48">
        <f t="shared" si="0"/>
        <v>-1.0939999999999951E-3</v>
      </c>
      <c r="D26" s="73">
        <f t="shared" si="1"/>
        <v>98000.000000000015</v>
      </c>
      <c r="E26" s="46">
        <f t="shared" si="6"/>
        <v>78792.000000000015</v>
      </c>
      <c r="F26" s="65">
        <f t="shared" si="2"/>
        <v>4309.9224000000004</v>
      </c>
      <c r="H26" s="74">
        <f t="shared" si="7"/>
        <v>2.5000000000000001E-2</v>
      </c>
      <c r="I26" s="48">
        <f t="shared" si="3"/>
        <v>1.3675E-3</v>
      </c>
      <c r="J26" s="73">
        <f t="shared" si="4"/>
        <v>102499.99999999999</v>
      </c>
      <c r="K26" s="46">
        <f t="shared" si="8"/>
        <v>81487.5</v>
      </c>
      <c r="L26" s="65">
        <f t="shared" si="5"/>
        <v>4457.36625</v>
      </c>
      <c r="M26" s="48"/>
    </row>
    <row r="27" spans="1:13" x14ac:dyDescent="0.25">
      <c r="A27" s="43">
        <f>'Q.2 data'!A27</f>
        <v>-9.9999999999999135E-3</v>
      </c>
      <c r="B27" s="47">
        <f>'Q.2 data'!B27</f>
        <v>5.6399999999999999E-2</v>
      </c>
      <c r="C27" s="48">
        <f t="shared" si="0"/>
        <v>-5.6399999999999506E-4</v>
      </c>
      <c r="D27" s="73">
        <f t="shared" si="1"/>
        <v>99000.000000000015</v>
      </c>
      <c r="E27" s="46">
        <f t="shared" si="6"/>
        <v>79398</v>
      </c>
      <c r="F27" s="65">
        <f t="shared" si="2"/>
        <v>4478.0472</v>
      </c>
      <c r="H27" s="74">
        <f t="shared" si="7"/>
        <v>2.5000000000000001E-2</v>
      </c>
      <c r="I27" s="48">
        <f t="shared" si="3"/>
        <v>1.41E-3</v>
      </c>
      <c r="J27" s="73">
        <f t="shared" si="4"/>
        <v>102499.99999999999</v>
      </c>
      <c r="K27" s="46">
        <f t="shared" si="8"/>
        <v>81487.5</v>
      </c>
      <c r="L27" s="65">
        <f t="shared" si="5"/>
        <v>4595.8949999999995</v>
      </c>
      <c r="M27" s="48"/>
    </row>
    <row r="28" spans="1:13" x14ac:dyDescent="0.25">
      <c r="A28" s="43">
        <f>'Q.2 data'!A28</f>
        <v>8.6736173798840355E-17</v>
      </c>
      <c r="B28" s="47">
        <f>'Q.2 data'!B28</f>
        <v>5.7000000000000002E-2</v>
      </c>
      <c r="C28" s="48">
        <f t="shared" si="0"/>
        <v>4.9439619065339004E-18</v>
      </c>
      <c r="D28" s="73">
        <f t="shared" si="1"/>
        <v>100000</v>
      </c>
      <c r="E28" s="46">
        <f t="shared" si="6"/>
        <v>80000</v>
      </c>
      <c r="F28" s="65">
        <f t="shared" si="2"/>
        <v>4560</v>
      </c>
      <c r="H28" s="74">
        <f t="shared" si="7"/>
        <v>2.5000000000000001E-2</v>
      </c>
      <c r="I28" s="48">
        <f t="shared" si="3"/>
        <v>1.4250000000000001E-3</v>
      </c>
      <c r="J28" s="73">
        <f t="shared" si="4"/>
        <v>102499.99999999999</v>
      </c>
      <c r="K28" s="46">
        <f t="shared" si="8"/>
        <v>81487.5</v>
      </c>
      <c r="L28" s="65">
        <f t="shared" si="5"/>
        <v>4644.7875000000004</v>
      </c>
      <c r="M28" s="48"/>
    </row>
    <row r="29" spans="1:13" x14ac:dyDescent="0.25">
      <c r="A29" s="43">
        <f>'Q.2 data'!A29</f>
        <v>1.0000000000000087E-2</v>
      </c>
      <c r="B29" s="47">
        <f>'Q.2 data'!B29</f>
        <v>5.6399999999999999E-2</v>
      </c>
      <c r="C29" s="48">
        <f t="shared" si="0"/>
        <v>5.6400000000000493E-4</v>
      </c>
      <c r="D29" s="73">
        <f t="shared" si="1"/>
        <v>101000</v>
      </c>
      <c r="E29" s="46">
        <f t="shared" si="6"/>
        <v>80598</v>
      </c>
      <c r="F29" s="65">
        <f t="shared" si="2"/>
        <v>4545.7272000000003</v>
      </c>
      <c r="H29" s="74">
        <f t="shared" si="7"/>
        <v>2.5000000000000001E-2</v>
      </c>
      <c r="I29" s="48">
        <f t="shared" si="3"/>
        <v>1.41E-3</v>
      </c>
      <c r="J29" s="73">
        <f t="shared" si="4"/>
        <v>102499.99999999999</v>
      </c>
      <c r="K29" s="46">
        <f t="shared" si="8"/>
        <v>81487.5</v>
      </c>
      <c r="L29" s="65">
        <f t="shared" si="5"/>
        <v>4595.8949999999995</v>
      </c>
      <c r="M29" s="48"/>
    </row>
    <row r="30" spans="1:13" x14ac:dyDescent="0.25">
      <c r="A30" s="43">
        <f>'Q.2 data'!A30</f>
        <v>2.0000000000000087E-2</v>
      </c>
      <c r="B30" s="47">
        <f>'Q.2 data'!B30</f>
        <v>5.4699999999999999E-2</v>
      </c>
      <c r="C30" s="48">
        <f t="shared" si="0"/>
        <v>1.0940000000000047E-3</v>
      </c>
      <c r="D30" s="73">
        <f t="shared" si="1"/>
        <v>102000</v>
      </c>
      <c r="E30" s="46">
        <f t="shared" si="6"/>
        <v>81192</v>
      </c>
      <c r="F30" s="65">
        <f t="shared" si="2"/>
        <v>4441.2024000000001</v>
      </c>
      <c r="H30" s="74">
        <f t="shared" si="7"/>
        <v>2.5000000000000001E-2</v>
      </c>
      <c r="I30" s="48">
        <f t="shared" si="3"/>
        <v>1.3675E-3</v>
      </c>
      <c r="J30" s="73">
        <f t="shared" si="4"/>
        <v>102499.99999999999</v>
      </c>
      <c r="K30" s="46">
        <f t="shared" si="8"/>
        <v>81487.5</v>
      </c>
      <c r="L30" s="65">
        <f t="shared" si="5"/>
        <v>4457.36625</v>
      </c>
      <c r="M30" s="48"/>
    </row>
    <row r="31" spans="1:13" x14ac:dyDescent="0.25">
      <c r="A31" s="43">
        <f>'Q.2 data'!A31</f>
        <v>3.0000000000000089E-2</v>
      </c>
      <c r="B31" s="47">
        <f>'Q.2 data'!B31</f>
        <v>5.1999999999999998E-2</v>
      </c>
      <c r="C31" s="48">
        <f t="shared" si="0"/>
        <v>1.5600000000000045E-3</v>
      </c>
      <c r="D31" s="73">
        <f t="shared" si="1"/>
        <v>103000</v>
      </c>
      <c r="E31" s="46">
        <f t="shared" si="6"/>
        <v>81782</v>
      </c>
      <c r="F31" s="65">
        <f t="shared" si="2"/>
        <v>4252.6639999999998</v>
      </c>
      <c r="H31" s="74">
        <f t="shared" si="7"/>
        <v>2.8750000000000067E-2</v>
      </c>
      <c r="I31" s="48">
        <f t="shared" si="3"/>
        <v>1.4950000000000035E-3</v>
      </c>
      <c r="J31" s="73">
        <f t="shared" si="4"/>
        <v>102875</v>
      </c>
      <c r="K31" s="46">
        <f t="shared" si="8"/>
        <v>81708.46875</v>
      </c>
      <c r="L31" s="65">
        <f t="shared" si="5"/>
        <v>4248.8403749999998</v>
      </c>
      <c r="M31" s="48"/>
    </row>
    <row r="32" spans="1:13" x14ac:dyDescent="0.25">
      <c r="A32" s="43">
        <f>'Q.2 data'!A32</f>
        <v>4.0000000000000091E-2</v>
      </c>
      <c r="B32" s="47">
        <f>'Q.2 data'!B32</f>
        <v>4.8399999999999999E-2</v>
      </c>
      <c r="C32" s="48">
        <f t="shared" si="0"/>
        <v>1.9360000000000043E-3</v>
      </c>
      <c r="D32" s="73">
        <f t="shared" si="1"/>
        <v>104000</v>
      </c>
      <c r="E32" s="46">
        <f t="shared" si="6"/>
        <v>82368</v>
      </c>
      <c r="F32" s="65">
        <f t="shared" si="2"/>
        <v>3986.6111999999998</v>
      </c>
      <c r="H32" s="74">
        <f t="shared" si="7"/>
        <v>3.6250000000000067E-2</v>
      </c>
      <c r="I32" s="48">
        <f t="shared" si="3"/>
        <v>1.7545000000000032E-3</v>
      </c>
      <c r="J32" s="73">
        <f t="shared" si="4"/>
        <v>103625.00000000001</v>
      </c>
      <c r="K32" s="46">
        <f t="shared" si="8"/>
        <v>82148.71875</v>
      </c>
      <c r="L32" s="65">
        <f t="shared" si="5"/>
        <v>3975.9979874999999</v>
      </c>
      <c r="M32" s="48"/>
    </row>
    <row r="33" spans="1:13" x14ac:dyDescent="0.25">
      <c r="A33" s="43">
        <f>'Q.2 data'!A33</f>
        <v>5.0000000000000093E-2</v>
      </c>
      <c r="B33" s="47">
        <f>'Q.2 data'!B33</f>
        <v>4.4200000000000003E-2</v>
      </c>
      <c r="C33" s="48">
        <f t="shared" si="0"/>
        <v>2.2100000000000041E-3</v>
      </c>
      <c r="D33" s="73">
        <f t="shared" si="1"/>
        <v>105000</v>
      </c>
      <c r="E33" s="46">
        <f t="shared" si="6"/>
        <v>82950</v>
      </c>
      <c r="F33" s="65">
        <f t="shared" si="2"/>
        <v>3666.3900000000003</v>
      </c>
      <c r="H33" s="74">
        <f t="shared" si="7"/>
        <v>4.3750000000000067E-2</v>
      </c>
      <c r="I33" s="48">
        <f t="shared" si="3"/>
        <v>1.9337500000000032E-3</v>
      </c>
      <c r="J33" s="73">
        <f t="shared" si="4"/>
        <v>104375.00000000001</v>
      </c>
      <c r="K33" s="46">
        <f t="shared" si="8"/>
        <v>82586.71875</v>
      </c>
      <c r="L33" s="65">
        <f t="shared" si="5"/>
        <v>3650.3329687500004</v>
      </c>
      <c r="M33" s="48"/>
    </row>
    <row r="34" spans="1:13" x14ac:dyDescent="0.25">
      <c r="A34" s="43">
        <f>'Q.2 data'!A34</f>
        <v>6.0000000000000095E-2</v>
      </c>
      <c r="B34" s="47">
        <f>'Q.2 data'!B34</f>
        <v>3.95E-2</v>
      </c>
      <c r="C34" s="48">
        <f t="shared" si="0"/>
        <v>2.3700000000000036E-3</v>
      </c>
      <c r="D34" s="73">
        <f t="shared" si="1"/>
        <v>106000</v>
      </c>
      <c r="E34" s="46">
        <f t="shared" si="6"/>
        <v>83528</v>
      </c>
      <c r="F34" s="65">
        <f t="shared" si="2"/>
        <v>3299.3560000000002</v>
      </c>
      <c r="H34" s="74">
        <f t="shared" si="7"/>
        <v>5.1250000000000073E-2</v>
      </c>
      <c r="I34" s="48">
        <f t="shared" si="3"/>
        <v>2.0243750000000027E-3</v>
      </c>
      <c r="J34" s="73">
        <f t="shared" si="4"/>
        <v>105125</v>
      </c>
      <c r="K34" s="46">
        <f t="shared" si="8"/>
        <v>83022.46875</v>
      </c>
      <c r="L34" s="65">
        <f t="shared" si="5"/>
        <v>3279.3875156250001</v>
      </c>
      <c r="M34" s="48"/>
    </row>
    <row r="35" spans="1:13" x14ac:dyDescent="0.25">
      <c r="A35" s="43">
        <f>'Q.2 data'!A35</f>
        <v>7.000000000000009E-2</v>
      </c>
      <c r="B35" s="47">
        <f>'Q.2 data'!B35</f>
        <v>3.4599999999999999E-2</v>
      </c>
      <c r="C35" s="48">
        <f t="shared" si="0"/>
        <v>2.4220000000000031E-3</v>
      </c>
      <c r="D35" s="73">
        <f t="shared" ref="D35:D53" si="9">investment*(1+A35)</f>
        <v>107000</v>
      </c>
      <c r="E35" s="46">
        <f t="shared" si="6"/>
        <v>84102</v>
      </c>
      <c r="F35" s="65">
        <f t="shared" si="2"/>
        <v>2909.9292</v>
      </c>
      <c r="H35" s="74">
        <f t="shared" si="7"/>
        <v>5.8750000000000066E-2</v>
      </c>
      <c r="I35" s="48">
        <f t="shared" si="3"/>
        <v>2.032750000000002E-3</v>
      </c>
      <c r="J35" s="73">
        <f t="shared" ref="J35:J53" si="10">investment*(1+H35)</f>
        <v>105875.00000000001</v>
      </c>
      <c r="K35" s="46">
        <f t="shared" si="8"/>
        <v>83455.96875</v>
      </c>
      <c r="L35" s="65">
        <f t="shared" si="5"/>
        <v>2887.5765187500001</v>
      </c>
      <c r="M35" s="48"/>
    </row>
    <row r="36" spans="1:13" x14ac:dyDescent="0.25">
      <c r="A36" s="43">
        <f>'Q.2 data'!A36</f>
        <v>8.0000000000000085E-2</v>
      </c>
      <c r="B36" s="47">
        <f>'Q.2 data'!B36</f>
        <v>2.9700000000000001E-2</v>
      </c>
      <c r="C36" s="48">
        <f t="shared" si="0"/>
        <v>2.3760000000000027E-3</v>
      </c>
      <c r="D36" s="73">
        <f t="shared" si="9"/>
        <v>108000</v>
      </c>
      <c r="E36" s="46">
        <f t="shared" si="6"/>
        <v>84672</v>
      </c>
      <c r="F36" s="65">
        <f t="shared" si="2"/>
        <v>2514.7584000000002</v>
      </c>
      <c r="H36" s="74">
        <f t="shared" si="7"/>
        <v>6.6250000000000059E-2</v>
      </c>
      <c r="I36" s="48">
        <f t="shared" si="3"/>
        <v>1.9676250000000019E-3</v>
      </c>
      <c r="J36" s="73">
        <f t="shared" si="10"/>
        <v>106625.00000000001</v>
      </c>
      <c r="K36" s="46">
        <f t="shared" si="8"/>
        <v>83887.21875</v>
      </c>
      <c r="L36" s="65">
        <f t="shared" si="5"/>
        <v>2491.450396875</v>
      </c>
      <c r="M36" s="48"/>
    </row>
    <row r="37" spans="1:13" x14ac:dyDescent="0.25">
      <c r="A37" s="43">
        <f>'Q.2 data'!A37</f>
        <v>9.000000000000008E-2</v>
      </c>
      <c r="B37" s="47">
        <f>'Q.2 data'!B37</f>
        <v>2.4899999999999999E-2</v>
      </c>
      <c r="C37" s="48">
        <f t="shared" si="0"/>
        <v>2.2410000000000017E-3</v>
      </c>
      <c r="D37" s="73">
        <f t="shared" si="9"/>
        <v>109000.00000000001</v>
      </c>
      <c r="E37" s="46">
        <f t="shared" si="6"/>
        <v>85238</v>
      </c>
      <c r="F37" s="65">
        <f t="shared" si="2"/>
        <v>2122.4261999999999</v>
      </c>
      <c r="H37" s="74">
        <f t="shared" si="7"/>
        <v>7.3750000000000066E-2</v>
      </c>
      <c r="I37" s="48">
        <f t="shared" si="3"/>
        <v>1.8363750000000014E-3</v>
      </c>
      <c r="J37" s="73">
        <f t="shared" si="10"/>
        <v>107375</v>
      </c>
      <c r="K37" s="46">
        <f t="shared" si="8"/>
        <v>84316.21875</v>
      </c>
      <c r="L37" s="65">
        <f t="shared" si="5"/>
        <v>2099.4738468749997</v>
      </c>
      <c r="M37" s="48"/>
    </row>
    <row r="38" spans="1:13" x14ac:dyDescent="0.25">
      <c r="A38" s="43">
        <f>'Q.2 data'!A38</f>
        <v>0.10000000000000007</v>
      </c>
      <c r="B38" s="47">
        <f>'Q.2 data'!B38</f>
        <v>2.0500000000000001E-2</v>
      </c>
      <c r="C38" s="48">
        <f t="shared" si="0"/>
        <v>2.0500000000000015E-3</v>
      </c>
      <c r="D38" s="73">
        <f t="shared" si="9"/>
        <v>110000.00000000001</v>
      </c>
      <c r="E38" s="46">
        <f t="shared" si="6"/>
        <v>85800</v>
      </c>
      <c r="F38" s="65">
        <f t="shared" si="2"/>
        <v>1758.9</v>
      </c>
      <c r="H38" s="74">
        <f t="shared" si="7"/>
        <v>8.1250000000000044E-2</v>
      </c>
      <c r="I38" s="48">
        <f t="shared" si="3"/>
        <v>1.6656250000000009E-3</v>
      </c>
      <c r="J38" s="73">
        <f t="shared" si="10"/>
        <v>108125</v>
      </c>
      <c r="K38" s="46">
        <f t="shared" si="8"/>
        <v>84742.96875</v>
      </c>
      <c r="L38" s="65">
        <f t="shared" si="5"/>
        <v>1737.2308593750001</v>
      </c>
      <c r="M38" s="48"/>
    </row>
    <row r="39" spans="1:13" x14ac:dyDescent="0.25">
      <c r="A39" s="43">
        <f>'Q.2 data'!A39</f>
        <v>0.11000000000000007</v>
      </c>
      <c r="B39" s="47">
        <f>'Q.2 data'!B39</f>
        <v>1.66E-2</v>
      </c>
      <c r="C39" s="48">
        <f t="shared" si="0"/>
        <v>1.8260000000000012E-3</v>
      </c>
      <c r="D39" s="73">
        <f t="shared" si="9"/>
        <v>111000.00000000001</v>
      </c>
      <c r="E39" s="46">
        <f t="shared" si="6"/>
        <v>86358</v>
      </c>
      <c r="F39" s="65">
        <f t="shared" si="2"/>
        <v>1433.5427999999999</v>
      </c>
      <c r="H39" s="74">
        <f t="shared" si="7"/>
        <v>8.8750000000000051E-2</v>
      </c>
      <c r="I39" s="48">
        <f t="shared" si="3"/>
        <v>1.4732500000000008E-3</v>
      </c>
      <c r="J39" s="73">
        <f t="shared" si="10"/>
        <v>108875.00000000001</v>
      </c>
      <c r="K39" s="46">
        <f t="shared" si="8"/>
        <v>85167.46875</v>
      </c>
      <c r="L39" s="65">
        <f t="shared" si="5"/>
        <v>1413.77998125</v>
      </c>
      <c r="M39" s="48"/>
    </row>
    <row r="40" spans="1:13" x14ac:dyDescent="0.25">
      <c r="A40" s="43">
        <f>'Q.2 data'!A40</f>
        <v>0.12000000000000006</v>
      </c>
      <c r="B40" s="47">
        <f>'Q.2 data'!B40</f>
        <v>1.3100000000000001E-2</v>
      </c>
      <c r="C40" s="48">
        <f t="shared" si="0"/>
        <v>1.5720000000000009E-3</v>
      </c>
      <c r="D40" s="73">
        <f t="shared" si="9"/>
        <v>112000.00000000001</v>
      </c>
      <c r="E40" s="46">
        <f t="shared" si="6"/>
        <v>86912</v>
      </c>
      <c r="F40" s="65">
        <f t="shared" si="2"/>
        <v>1138.5472</v>
      </c>
      <c r="H40" s="74">
        <f t="shared" si="7"/>
        <v>9.625000000000003E-2</v>
      </c>
      <c r="I40" s="48">
        <f t="shared" si="3"/>
        <v>1.2608750000000005E-3</v>
      </c>
      <c r="J40" s="73">
        <f t="shared" si="10"/>
        <v>109625</v>
      </c>
      <c r="K40" s="46">
        <f t="shared" si="8"/>
        <v>85589.71875</v>
      </c>
      <c r="L40" s="65">
        <f t="shared" si="5"/>
        <v>1121.2253156250001</v>
      </c>
      <c r="M40" s="48"/>
    </row>
    <row r="41" spans="1:13" x14ac:dyDescent="0.25">
      <c r="A41" s="43">
        <f>'Q.2 data'!A41</f>
        <v>0.13000000000000006</v>
      </c>
      <c r="B41" s="47">
        <f>'Q.2 data'!B41</f>
        <v>1.0200000000000001E-2</v>
      </c>
      <c r="C41" s="48">
        <f t="shared" si="0"/>
        <v>1.3260000000000008E-3</v>
      </c>
      <c r="D41" s="73">
        <f t="shared" si="9"/>
        <v>113000.00000000001</v>
      </c>
      <c r="E41" s="46">
        <f t="shared" si="6"/>
        <v>87462</v>
      </c>
      <c r="F41" s="65">
        <f t="shared" si="2"/>
        <v>892.11240000000009</v>
      </c>
      <c r="H41" s="74">
        <f t="shared" si="7"/>
        <v>0.10375000000000004</v>
      </c>
      <c r="I41" s="48">
        <f t="shared" si="3"/>
        <v>1.0582500000000004E-3</v>
      </c>
      <c r="J41" s="73">
        <f t="shared" si="10"/>
        <v>110375</v>
      </c>
      <c r="K41" s="46">
        <f t="shared" si="8"/>
        <v>86009.71875</v>
      </c>
      <c r="L41" s="65">
        <f t="shared" si="5"/>
        <v>877.29913125000007</v>
      </c>
      <c r="M41" s="48"/>
    </row>
    <row r="42" spans="1:13" x14ac:dyDescent="0.25">
      <c r="A42" s="43">
        <f>'Q.2 data'!A42</f>
        <v>0.14000000000000007</v>
      </c>
      <c r="B42" s="47">
        <f>'Q.2 data'!B42</f>
        <v>7.7000000000000002E-3</v>
      </c>
      <c r="C42" s="48">
        <f t="shared" si="0"/>
        <v>1.0780000000000006E-3</v>
      </c>
      <c r="D42" s="73">
        <f t="shared" si="9"/>
        <v>114000.00000000001</v>
      </c>
      <c r="E42" s="46">
        <f t="shared" si="6"/>
        <v>88008</v>
      </c>
      <c r="F42" s="65">
        <f t="shared" si="2"/>
        <v>677.66160000000002</v>
      </c>
      <c r="H42" s="74">
        <f t="shared" si="7"/>
        <v>0.11125000000000004</v>
      </c>
      <c r="I42" s="48">
        <f t="shared" si="3"/>
        <v>8.566250000000004E-4</v>
      </c>
      <c r="J42" s="73">
        <f t="shared" si="10"/>
        <v>111125</v>
      </c>
      <c r="K42" s="46">
        <f t="shared" si="8"/>
        <v>86427.46875</v>
      </c>
      <c r="L42" s="65">
        <f t="shared" si="5"/>
        <v>665.49150937500008</v>
      </c>
      <c r="M42" s="48"/>
    </row>
    <row r="43" spans="1:13" x14ac:dyDescent="0.25">
      <c r="A43" s="43">
        <f>'Q.2 data'!A43</f>
        <v>0.15000000000000008</v>
      </c>
      <c r="B43" s="47">
        <f>'Q.2 data'!B43</f>
        <v>5.7000000000000002E-3</v>
      </c>
      <c r="C43" s="48">
        <f t="shared" si="0"/>
        <v>8.5500000000000051E-4</v>
      </c>
      <c r="D43" s="73">
        <f t="shared" si="9"/>
        <v>115000.00000000001</v>
      </c>
      <c r="E43" s="46">
        <f t="shared" si="6"/>
        <v>88550</v>
      </c>
      <c r="F43" s="65">
        <f t="shared" si="2"/>
        <v>504.73500000000001</v>
      </c>
      <c r="H43" s="74">
        <f t="shared" si="7"/>
        <v>0.11875000000000005</v>
      </c>
      <c r="I43" s="48">
        <f t="shared" si="3"/>
        <v>6.7687500000000028E-4</v>
      </c>
      <c r="J43" s="73">
        <f t="shared" si="10"/>
        <v>111875.00000000001</v>
      </c>
      <c r="K43" s="46">
        <f t="shared" si="8"/>
        <v>86842.96875</v>
      </c>
      <c r="L43" s="65">
        <f t="shared" si="5"/>
        <v>495.00492187500004</v>
      </c>
      <c r="M43" s="48"/>
    </row>
    <row r="44" spans="1:13" x14ac:dyDescent="0.25">
      <c r="A44" s="43">
        <f>'Q.2 data'!A44</f>
        <v>0.16000000000000009</v>
      </c>
      <c r="B44" s="47">
        <f>'Q.2 data'!B44</f>
        <v>4.1999999999999997E-3</v>
      </c>
      <c r="C44" s="48">
        <f t="shared" si="0"/>
        <v>6.7200000000000029E-4</v>
      </c>
      <c r="D44" s="73">
        <f t="shared" si="9"/>
        <v>116000.00000000001</v>
      </c>
      <c r="E44" s="46">
        <f t="shared" si="6"/>
        <v>89088</v>
      </c>
      <c r="F44" s="65">
        <f t="shared" si="2"/>
        <v>374.1696</v>
      </c>
      <c r="H44" s="74">
        <f t="shared" si="7"/>
        <v>0.12625000000000006</v>
      </c>
      <c r="I44" s="48">
        <f t="shared" si="3"/>
        <v>5.3025000000000023E-4</v>
      </c>
      <c r="J44" s="73">
        <f t="shared" si="10"/>
        <v>112625</v>
      </c>
      <c r="K44" s="46">
        <f t="shared" si="8"/>
        <v>87256.21875</v>
      </c>
      <c r="L44" s="65">
        <f t="shared" si="5"/>
        <v>366.47611874999996</v>
      </c>
      <c r="M44" s="48"/>
    </row>
    <row r="45" spans="1:13" x14ac:dyDescent="0.25">
      <c r="A45" s="43">
        <f>'Q.2 data'!A45</f>
        <v>0.1700000000000001</v>
      </c>
      <c r="B45" s="47">
        <f>'Q.2 data'!B45</f>
        <v>3.0000000000000001E-3</v>
      </c>
      <c r="C45" s="48">
        <f t="shared" si="0"/>
        <v>5.1000000000000025E-4</v>
      </c>
      <c r="D45" s="73">
        <f t="shared" si="9"/>
        <v>117000.00000000001</v>
      </c>
      <c r="E45" s="46">
        <f t="shared" si="6"/>
        <v>89622</v>
      </c>
      <c r="F45" s="65">
        <f t="shared" si="2"/>
        <v>268.86599999999999</v>
      </c>
      <c r="H45" s="74">
        <f t="shared" si="7"/>
        <v>0.13375000000000006</v>
      </c>
      <c r="I45" s="48">
        <f t="shared" si="3"/>
        <v>4.0125000000000019E-4</v>
      </c>
      <c r="J45" s="73">
        <f t="shared" si="10"/>
        <v>113375</v>
      </c>
      <c r="K45" s="46">
        <f t="shared" si="8"/>
        <v>87667.21875</v>
      </c>
      <c r="L45" s="65">
        <f t="shared" si="5"/>
        <v>263.00165625</v>
      </c>
      <c r="M45" s="48"/>
    </row>
    <row r="46" spans="1:13" x14ac:dyDescent="0.25">
      <c r="A46" s="43">
        <f>'Q.2 data'!A46</f>
        <v>0.1800000000000001</v>
      </c>
      <c r="B46" s="47">
        <f>'Q.2 data'!B46</f>
        <v>2.0999999999999999E-3</v>
      </c>
      <c r="C46" s="48">
        <f t="shared" si="0"/>
        <v>3.7800000000000019E-4</v>
      </c>
      <c r="D46" s="73">
        <f t="shared" si="9"/>
        <v>118000.00000000001</v>
      </c>
      <c r="E46" s="46">
        <f t="shared" si="6"/>
        <v>90152</v>
      </c>
      <c r="F46" s="65">
        <f t="shared" si="2"/>
        <v>189.3192</v>
      </c>
      <c r="H46" s="74">
        <f t="shared" si="7"/>
        <v>0.14125000000000007</v>
      </c>
      <c r="I46" s="48">
        <f t="shared" si="3"/>
        <v>2.9662500000000012E-4</v>
      </c>
      <c r="J46" s="73">
        <f t="shared" si="10"/>
        <v>114125.00000000001</v>
      </c>
      <c r="K46" s="46">
        <f t="shared" si="8"/>
        <v>88075.96875</v>
      </c>
      <c r="L46" s="65">
        <f t="shared" si="5"/>
        <v>184.95953437499998</v>
      </c>
      <c r="M46" s="48"/>
    </row>
    <row r="47" spans="1:13" x14ac:dyDescent="0.25">
      <c r="A47" s="43">
        <f>'Q.2 data'!A47</f>
        <v>0.19000000000000011</v>
      </c>
      <c r="B47" s="47">
        <f>'Q.2 data'!B47</f>
        <v>1.4E-3</v>
      </c>
      <c r="C47" s="48">
        <f t="shared" si="0"/>
        <v>2.6600000000000018E-4</v>
      </c>
      <c r="D47" s="73">
        <f t="shared" si="9"/>
        <v>119000.00000000001</v>
      </c>
      <c r="E47" s="46">
        <f t="shared" si="6"/>
        <v>90678</v>
      </c>
      <c r="F47" s="65">
        <f t="shared" si="2"/>
        <v>126.9492</v>
      </c>
      <c r="H47" s="74">
        <f t="shared" si="7"/>
        <v>0.14875000000000008</v>
      </c>
      <c r="I47" s="48">
        <f t="shared" si="3"/>
        <v>2.082500000000001E-4</v>
      </c>
      <c r="J47" s="73">
        <f t="shared" si="10"/>
        <v>114875.00000000001</v>
      </c>
      <c r="K47" s="46">
        <f t="shared" si="8"/>
        <v>88482.46875</v>
      </c>
      <c r="L47" s="65">
        <f t="shared" si="5"/>
        <v>123.87545625</v>
      </c>
      <c r="M47" s="48"/>
    </row>
    <row r="48" spans="1:13" x14ac:dyDescent="0.25">
      <c r="A48" s="43">
        <f>'Q.2 data'!A48</f>
        <v>0.20000000000000012</v>
      </c>
      <c r="B48" s="47">
        <f>'Q.2 data'!B48</f>
        <v>1E-3</v>
      </c>
      <c r="C48" s="48">
        <f t="shared" si="0"/>
        <v>2.0000000000000012E-4</v>
      </c>
      <c r="D48" s="73">
        <f t="shared" si="9"/>
        <v>120000.00000000001</v>
      </c>
      <c r="E48" s="46">
        <f t="shared" si="6"/>
        <v>91200</v>
      </c>
      <c r="F48" s="65">
        <f t="shared" si="2"/>
        <v>91.2</v>
      </c>
      <c r="H48" s="74">
        <f t="shared" si="7"/>
        <v>0.15625000000000008</v>
      </c>
      <c r="I48" s="48">
        <f t="shared" si="3"/>
        <v>1.5625000000000008E-4</v>
      </c>
      <c r="J48" s="73">
        <f t="shared" si="10"/>
        <v>115625</v>
      </c>
      <c r="K48" s="46">
        <f t="shared" si="8"/>
        <v>88886.71875</v>
      </c>
      <c r="L48" s="65">
        <f t="shared" si="5"/>
        <v>88.88671875</v>
      </c>
      <c r="M48" s="48"/>
    </row>
    <row r="49" spans="1:13" x14ac:dyDescent="0.25">
      <c r="A49" s="43">
        <f>'Q.2 data'!A49</f>
        <v>0.21000000000000013</v>
      </c>
      <c r="B49" s="47">
        <f>'Q.2 data'!B49</f>
        <v>5.9999999999999995E-4</v>
      </c>
      <c r="C49" s="48">
        <f t="shared" si="0"/>
        <v>1.2600000000000008E-4</v>
      </c>
      <c r="D49" s="73">
        <f t="shared" si="9"/>
        <v>121000.00000000001</v>
      </c>
      <c r="E49" s="46">
        <f t="shared" si="6"/>
        <v>91718</v>
      </c>
      <c r="F49" s="65">
        <f t="shared" si="2"/>
        <v>55.030799999999992</v>
      </c>
      <c r="H49" s="74">
        <f t="shared" si="7"/>
        <v>0.16375000000000009</v>
      </c>
      <c r="I49" s="48">
        <f t="shared" si="3"/>
        <v>9.8250000000000044E-5</v>
      </c>
      <c r="J49" s="73">
        <f t="shared" si="10"/>
        <v>116375</v>
      </c>
      <c r="K49" s="46">
        <f t="shared" si="8"/>
        <v>89288.71875</v>
      </c>
      <c r="L49" s="65">
        <f t="shared" si="5"/>
        <v>53.573231249999992</v>
      </c>
      <c r="M49" s="48"/>
    </row>
    <row r="50" spans="1:13" x14ac:dyDescent="0.25">
      <c r="A50" s="43">
        <f>'Q.2 data'!A50</f>
        <v>0.22000000000000014</v>
      </c>
      <c r="B50" s="47">
        <f>'Q.2 data'!B50</f>
        <v>4.0000000000000002E-4</v>
      </c>
      <c r="C50" s="48">
        <f t="shared" si="0"/>
        <v>8.8000000000000065E-5</v>
      </c>
      <c r="D50" s="73">
        <f t="shared" si="9"/>
        <v>122000.00000000001</v>
      </c>
      <c r="E50" s="46">
        <f t="shared" si="6"/>
        <v>92232</v>
      </c>
      <c r="F50" s="65">
        <f t="shared" si="2"/>
        <v>36.892800000000001</v>
      </c>
      <c r="H50" s="74">
        <f t="shared" si="7"/>
        <v>0.1712500000000001</v>
      </c>
      <c r="I50" s="48">
        <f t="shared" si="3"/>
        <v>6.8500000000000039E-5</v>
      </c>
      <c r="J50" s="73">
        <f t="shared" si="10"/>
        <v>117125.00000000001</v>
      </c>
      <c r="K50" s="46">
        <f t="shared" si="8"/>
        <v>89688.46875</v>
      </c>
      <c r="L50" s="65">
        <f t="shared" si="5"/>
        <v>35.875387500000002</v>
      </c>
      <c r="M50" s="48"/>
    </row>
    <row r="51" spans="1:13" x14ac:dyDescent="0.25">
      <c r="A51" s="43">
        <f>'Q.2 data'!A51</f>
        <v>0.23000000000000015</v>
      </c>
      <c r="B51" s="47">
        <f>'Q.2 data'!B51</f>
        <v>2.9999999999999997E-4</v>
      </c>
      <c r="C51" s="48">
        <f t="shared" si="0"/>
        <v>6.9000000000000037E-5</v>
      </c>
      <c r="D51" s="73">
        <f t="shared" si="9"/>
        <v>123000.00000000001</v>
      </c>
      <c r="E51" s="46">
        <f t="shared" si="6"/>
        <v>92742</v>
      </c>
      <c r="F51" s="65">
        <f t="shared" si="2"/>
        <v>27.822599999999998</v>
      </c>
      <c r="H51" s="74">
        <f t="shared" si="7"/>
        <v>0.1787500000000001</v>
      </c>
      <c r="I51" s="48">
        <f t="shared" si="3"/>
        <v>5.362500000000003E-5</v>
      </c>
      <c r="J51" s="73">
        <f t="shared" si="10"/>
        <v>117875.00000000001</v>
      </c>
      <c r="K51" s="46">
        <f t="shared" si="8"/>
        <v>90085.96875</v>
      </c>
      <c r="L51" s="65">
        <f t="shared" si="5"/>
        <v>27.025790624999999</v>
      </c>
      <c r="M51" s="48"/>
    </row>
    <row r="52" spans="1:13" x14ac:dyDescent="0.25">
      <c r="A52" s="43">
        <f>'Q.2 data'!A52</f>
        <v>0.24000000000000016</v>
      </c>
      <c r="B52" s="47">
        <f>'Q.2 data'!B52</f>
        <v>2.0000000000000001E-4</v>
      </c>
      <c r="C52" s="48">
        <f t="shared" si="0"/>
        <v>4.8000000000000035E-5</v>
      </c>
      <c r="D52" s="73">
        <f t="shared" si="9"/>
        <v>124000.00000000001</v>
      </c>
      <c r="E52" s="46">
        <f t="shared" si="6"/>
        <v>93248</v>
      </c>
      <c r="F52" s="65">
        <f t="shared" si="2"/>
        <v>18.6496</v>
      </c>
      <c r="H52" s="74">
        <f t="shared" si="7"/>
        <v>0.18625000000000011</v>
      </c>
      <c r="I52" s="48">
        <f t="shared" si="3"/>
        <v>3.7250000000000025E-5</v>
      </c>
      <c r="J52" s="73">
        <f t="shared" si="10"/>
        <v>118625</v>
      </c>
      <c r="K52" s="46">
        <f t="shared" si="8"/>
        <v>90481.21875</v>
      </c>
      <c r="L52" s="65">
        <f t="shared" si="5"/>
        <v>18.096243749999999</v>
      </c>
      <c r="M52" s="48"/>
    </row>
    <row r="53" spans="1:13" x14ac:dyDescent="0.25">
      <c r="A53" s="43">
        <f>'Q.2 data'!A53</f>
        <v>0.25000000000000017</v>
      </c>
      <c r="B53" s="47">
        <f>'Q.2 data'!B53</f>
        <v>1E-4</v>
      </c>
      <c r="C53" s="48">
        <f t="shared" si="0"/>
        <v>2.5000000000000018E-5</v>
      </c>
      <c r="D53" s="73">
        <f t="shared" si="9"/>
        <v>125000.00000000003</v>
      </c>
      <c r="E53" s="46">
        <f t="shared" si="6"/>
        <v>93750.000000000015</v>
      </c>
      <c r="F53" s="65">
        <f t="shared" si="2"/>
        <v>9.3750000000000018</v>
      </c>
      <c r="H53" s="74">
        <f t="shared" si="7"/>
        <v>0.19375000000000012</v>
      </c>
      <c r="I53" s="48">
        <f t="shared" si="3"/>
        <v>1.9375000000000014E-5</v>
      </c>
      <c r="J53" s="73">
        <f t="shared" si="10"/>
        <v>119375.00000000001</v>
      </c>
      <c r="K53" s="46">
        <f t="shared" si="8"/>
        <v>90874.21875</v>
      </c>
      <c r="L53" s="65">
        <f t="shared" si="5"/>
        <v>9.0874218750000004</v>
      </c>
      <c r="M53" s="48"/>
    </row>
    <row r="54" spans="1:13" x14ac:dyDescent="0.25">
      <c r="A54" s="43"/>
      <c r="B54" s="44"/>
    </row>
    <row r="55" spans="1:13" x14ac:dyDescent="0.25">
      <c r="A55" s="43"/>
      <c r="B55" s="44"/>
    </row>
    <row r="56" spans="1:13" x14ac:dyDescent="0.25">
      <c r="A56" s="43"/>
      <c r="B56" s="44"/>
    </row>
    <row r="57" spans="1:13" x14ac:dyDescent="0.25">
      <c r="A57" s="43"/>
      <c r="B57" s="44"/>
    </row>
    <row r="58" spans="1:13" x14ac:dyDescent="0.25">
      <c r="A58" s="43"/>
      <c r="B58" s="44"/>
    </row>
    <row r="59" spans="1:13" x14ac:dyDescent="0.25">
      <c r="A59" s="43"/>
      <c r="B59" s="4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53"/>
  <sheetViews>
    <sheetView workbookViewId="0"/>
  </sheetViews>
  <sheetFormatPr defaultRowHeight="15" x14ac:dyDescent="0.25"/>
  <cols>
    <col min="2" max="2" width="11" customWidth="1"/>
  </cols>
  <sheetData>
    <row r="1" spans="1:13" x14ac:dyDescent="0.25">
      <c r="A1" s="50" t="s">
        <v>26</v>
      </c>
    </row>
    <row r="2" spans="1:13" x14ac:dyDescent="0.25">
      <c r="A2" t="s">
        <v>27</v>
      </c>
      <c r="B2" t="s">
        <v>32</v>
      </c>
      <c r="D2" t="s">
        <v>40</v>
      </c>
    </row>
    <row r="3" spans="1:13" x14ac:dyDescent="0.25">
      <c r="A3" s="43">
        <f>'Q.2 data'!A3</f>
        <v>-0.25</v>
      </c>
      <c r="B3" s="75">
        <f>'Q.2 (i)'!E3</f>
        <v>63750</v>
      </c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x14ac:dyDescent="0.25">
      <c r="A4" s="43">
        <f>'Q.2 data'!A4</f>
        <v>-0.24</v>
      </c>
      <c r="B4" s="75">
        <f>'Q.2 (i)'!E4</f>
        <v>64448</v>
      </c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x14ac:dyDescent="0.25">
      <c r="A5" s="43">
        <f>'Q.2 data'!A5</f>
        <v>-0.22999999999999998</v>
      </c>
      <c r="B5" s="75">
        <f>'Q.2 (i)'!E5</f>
        <v>65142</v>
      </c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x14ac:dyDescent="0.25">
      <c r="A6" s="43">
        <f>'Q.2 data'!A6</f>
        <v>-0.21999999999999997</v>
      </c>
      <c r="B6" s="75">
        <f>'Q.2 (i)'!E6</f>
        <v>65832</v>
      </c>
      <c r="D6" s="50"/>
      <c r="E6" s="50"/>
      <c r="F6" s="50"/>
      <c r="G6" s="50"/>
      <c r="H6" s="50"/>
      <c r="I6" s="50"/>
      <c r="J6" s="50"/>
      <c r="K6" s="50"/>
      <c r="L6" s="50"/>
      <c r="M6" s="50"/>
    </row>
    <row r="7" spans="1:13" x14ac:dyDescent="0.25">
      <c r="A7" s="43">
        <f>'Q.2 data'!A7</f>
        <v>-0.20999999999999996</v>
      </c>
      <c r="B7" s="75">
        <f>'Q.2 (i)'!E7</f>
        <v>66518</v>
      </c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13" x14ac:dyDescent="0.25">
      <c r="A8" s="43">
        <f>'Q.2 data'!A8</f>
        <v>-0.19999999999999996</v>
      </c>
      <c r="B8" s="75">
        <f>'Q.2 (i)'!E8</f>
        <v>67200</v>
      </c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3" x14ac:dyDescent="0.25">
      <c r="A9" s="43">
        <f>'Q.2 data'!A9</f>
        <v>-0.18999999999999995</v>
      </c>
      <c r="B9" s="75">
        <f>'Q.2 (i)'!E9</f>
        <v>67878</v>
      </c>
      <c r="D9" s="50"/>
      <c r="E9" s="50"/>
      <c r="F9" s="50"/>
      <c r="G9" s="50"/>
      <c r="H9" s="50"/>
      <c r="I9" s="50"/>
      <c r="J9" s="50"/>
      <c r="K9" s="50"/>
      <c r="L9" s="50"/>
      <c r="M9" s="50"/>
    </row>
    <row r="10" spans="1:13" x14ac:dyDescent="0.25">
      <c r="A10" s="43">
        <f>'Q.2 data'!A10</f>
        <v>-0.17999999999999994</v>
      </c>
      <c r="B10" s="75">
        <f>'Q.2 (i)'!E10</f>
        <v>68552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</row>
    <row r="11" spans="1:13" x14ac:dyDescent="0.25">
      <c r="A11" s="43">
        <f>'Q.2 data'!A11</f>
        <v>-0.16999999999999993</v>
      </c>
      <c r="B11" s="75">
        <f>'Q.2 (i)'!E11</f>
        <v>69222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</row>
    <row r="12" spans="1:13" x14ac:dyDescent="0.25">
      <c r="A12" s="43">
        <f>'Q.2 data'!A12</f>
        <v>-0.15999999999999992</v>
      </c>
      <c r="B12" s="75">
        <f>'Q.2 (i)'!E12</f>
        <v>69888.000000000015</v>
      </c>
      <c r="D12" s="50"/>
      <c r="E12" s="50"/>
      <c r="F12" s="50"/>
      <c r="G12" s="50"/>
      <c r="H12" s="50"/>
      <c r="I12" s="50"/>
      <c r="J12" s="50"/>
      <c r="K12" s="50"/>
      <c r="L12" s="50"/>
      <c r="M12" s="50"/>
    </row>
    <row r="13" spans="1:13" x14ac:dyDescent="0.25">
      <c r="A13" s="43">
        <f>'Q.2 data'!A13</f>
        <v>-0.14999999999999991</v>
      </c>
      <c r="B13" s="75">
        <f>'Q.2 (i)'!E13</f>
        <v>70550.000000000015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</row>
    <row r="14" spans="1:13" x14ac:dyDescent="0.25">
      <c r="A14" s="43">
        <f>'Q.2 data'!A14</f>
        <v>-0.1399999999999999</v>
      </c>
      <c r="B14" s="75">
        <f>'Q.2 (i)'!E14</f>
        <v>71208.000000000015</v>
      </c>
      <c r="D14" s="50"/>
      <c r="E14" s="50"/>
      <c r="F14" s="50"/>
      <c r="G14" s="50"/>
      <c r="H14" s="50"/>
      <c r="I14" s="50"/>
      <c r="J14" s="50"/>
      <c r="K14" s="50"/>
      <c r="L14" s="50"/>
      <c r="M14" s="50"/>
    </row>
    <row r="15" spans="1:13" x14ac:dyDescent="0.25">
      <c r="A15" s="43">
        <f>'Q.2 data'!A15</f>
        <v>-0.12999999999999989</v>
      </c>
      <c r="B15" s="75">
        <f>'Q.2 (i)'!E15</f>
        <v>71862.000000000015</v>
      </c>
      <c r="D15" s="50"/>
      <c r="E15" s="50"/>
      <c r="F15" s="50"/>
      <c r="G15" s="50"/>
      <c r="H15" s="50"/>
      <c r="I15" s="50"/>
      <c r="J15" s="50"/>
      <c r="K15" s="50"/>
      <c r="L15" s="50"/>
      <c r="M15" s="50"/>
    </row>
    <row r="16" spans="1:13" x14ac:dyDescent="0.25">
      <c r="A16" s="43">
        <f>'Q.2 data'!A16</f>
        <v>-0.1199999999999999</v>
      </c>
      <c r="B16" s="75">
        <f>'Q.2 (i)'!E16</f>
        <v>72512.000000000015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</row>
    <row r="17" spans="1:13" x14ac:dyDescent="0.25">
      <c r="A17" s="43">
        <f>'Q.2 data'!A17</f>
        <v>-0.1099999999999999</v>
      </c>
      <c r="B17" s="75">
        <f>'Q.2 (i)'!E17</f>
        <v>73158.000000000015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x14ac:dyDescent="0.25">
      <c r="A18" s="43">
        <f>'Q.2 data'!A18</f>
        <v>-9.9999999999999908E-2</v>
      </c>
      <c r="B18" s="75">
        <f>'Q.2 (i)'!E18</f>
        <v>73800.000000000015</v>
      </c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spans="1:13" x14ac:dyDescent="0.25">
      <c r="A19" s="43">
        <f>'Q.2 data'!A19</f>
        <v>-8.9999999999999913E-2</v>
      </c>
      <c r="B19" s="75">
        <f>'Q.2 (i)'!E19</f>
        <v>74438.000000000015</v>
      </c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 x14ac:dyDescent="0.25">
      <c r="A20" s="43">
        <f>'Q.2 data'!A20</f>
        <v>-7.9999999999999918E-2</v>
      </c>
      <c r="B20" s="75">
        <f>'Q.2 (i)'!E20</f>
        <v>75072</v>
      </c>
      <c r="D20" s="50"/>
      <c r="E20" s="50"/>
      <c r="F20" s="50"/>
      <c r="G20" s="50"/>
      <c r="H20" s="50"/>
      <c r="I20" s="50"/>
      <c r="J20" s="50"/>
      <c r="K20" s="50"/>
      <c r="L20" s="50"/>
      <c r="M20" s="50"/>
    </row>
    <row r="21" spans="1:13" x14ac:dyDescent="0.25">
      <c r="A21" s="43">
        <f>'Q.2 data'!A21</f>
        <v>-6.9999999999999923E-2</v>
      </c>
      <c r="B21" s="75">
        <f>'Q.2 (i)'!E21</f>
        <v>75702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</row>
    <row r="22" spans="1:13" x14ac:dyDescent="0.25">
      <c r="A22" s="43">
        <f>'Q.2 data'!A22</f>
        <v>-5.9999999999999921E-2</v>
      </c>
      <c r="B22" s="75">
        <f>'Q.2 (i)'!E22</f>
        <v>76328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</row>
    <row r="23" spans="1:13" x14ac:dyDescent="0.25">
      <c r="A23" s="43">
        <f>'Q.2 data'!A23</f>
        <v>-4.999999999999992E-2</v>
      </c>
      <c r="B23" s="75">
        <f>'Q.2 (i)'!E23</f>
        <v>76950</v>
      </c>
      <c r="D23" s="50"/>
      <c r="E23" s="50"/>
      <c r="F23" s="50"/>
      <c r="G23" s="50"/>
      <c r="H23" s="50"/>
      <c r="I23" s="50"/>
      <c r="J23" s="50"/>
      <c r="K23" s="50"/>
      <c r="L23" s="50"/>
      <c r="M23" s="50"/>
    </row>
    <row r="24" spans="1:13" x14ac:dyDescent="0.25">
      <c r="A24" s="43">
        <f>'Q.2 data'!A24</f>
        <v>-3.9999999999999918E-2</v>
      </c>
      <c r="B24" s="75">
        <f>'Q.2 (i)'!E24</f>
        <v>77568.000000000015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</row>
    <row r="25" spans="1:13" x14ac:dyDescent="0.25">
      <c r="A25" s="43">
        <f>'Q.2 data'!A25</f>
        <v>-2.9999999999999916E-2</v>
      </c>
      <c r="B25" s="75">
        <f>'Q.2 (i)'!E25</f>
        <v>78182.000000000015</v>
      </c>
    </row>
    <row r="26" spans="1:13" x14ac:dyDescent="0.25">
      <c r="A26" s="43">
        <f>'Q.2 data'!A26</f>
        <v>-1.9999999999999914E-2</v>
      </c>
      <c r="B26" s="75">
        <f>'Q.2 (i)'!E26</f>
        <v>78792.000000000015</v>
      </c>
      <c r="D26" s="5"/>
      <c r="E26" s="5"/>
      <c r="F26" s="5"/>
    </row>
    <row r="27" spans="1:13" x14ac:dyDescent="0.25">
      <c r="A27" s="43">
        <f>'Q.2 data'!A27</f>
        <v>-9.9999999999999135E-3</v>
      </c>
      <c r="B27" s="75">
        <f>'Q.2 (i)'!E27</f>
        <v>79398</v>
      </c>
      <c r="D27" s="5"/>
      <c r="E27" s="5"/>
      <c r="F27" s="5"/>
    </row>
    <row r="28" spans="1:13" x14ac:dyDescent="0.25">
      <c r="A28" s="43">
        <f>'Q.2 data'!A28</f>
        <v>8.6736173798840355E-17</v>
      </c>
      <c r="B28" s="75">
        <f>'Q.2 (i)'!E28</f>
        <v>80000</v>
      </c>
      <c r="D28" s="5"/>
      <c r="E28" s="5"/>
      <c r="F28" s="5"/>
    </row>
    <row r="29" spans="1:13" x14ac:dyDescent="0.25">
      <c r="A29" s="43">
        <f>'Q.2 data'!A29</f>
        <v>1.0000000000000087E-2</v>
      </c>
      <c r="B29" s="75">
        <f>'Q.2 (i)'!E29</f>
        <v>80598</v>
      </c>
      <c r="D29" s="5"/>
      <c r="E29" s="5"/>
      <c r="F29" s="5"/>
    </row>
    <row r="30" spans="1:13" x14ac:dyDescent="0.25">
      <c r="A30" s="43">
        <f>'Q.2 data'!A30</f>
        <v>2.0000000000000087E-2</v>
      </c>
      <c r="B30" s="75">
        <f>'Q.2 (i)'!E30</f>
        <v>81192</v>
      </c>
      <c r="D30" s="5"/>
      <c r="E30" s="5"/>
      <c r="F30" s="5"/>
    </row>
    <row r="31" spans="1:13" x14ac:dyDescent="0.25">
      <c r="A31" s="43">
        <f>'Q.2 data'!A31</f>
        <v>3.0000000000000089E-2</v>
      </c>
      <c r="B31" s="75">
        <f>'Q.2 (i)'!E31</f>
        <v>81782</v>
      </c>
    </row>
    <row r="32" spans="1:13" x14ac:dyDescent="0.25">
      <c r="A32" s="43">
        <f>'Q.2 data'!A32</f>
        <v>4.0000000000000091E-2</v>
      </c>
      <c r="B32" s="75">
        <f>'Q.2 (i)'!E32</f>
        <v>82368</v>
      </c>
    </row>
    <row r="33" spans="1:2" x14ac:dyDescent="0.25">
      <c r="A33" s="43">
        <f>'Q.2 data'!A33</f>
        <v>5.0000000000000093E-2</v>
      </c>
      <c r="B33" s="75">
        <f>'Q.2 (i)'!E33</f>
        <v>82950</v>
      </c>
    </row>
    <row r="34" spans="1:2" x14ac:dyDescent="0.25">
      <c r="A34" s="43">
        <f>'Q.2 data'!A34</f>
        <v>6.0000000000000095E-2</v>
      </c>
      <c r="B34" s="75">
        <f>'Q.2 (i)'!E34</f>
        <v>83528</v>
      </c>
    </row>
    <row r="35" spans="1:2" x14ac:dyDescent="0.25">
      <c r="A35" s="43">
        <f>'Q.2 data'!A35</f>
        <v>7.000000000000009E-2</v>
      </c>
      <c r="B35" s="75">
        <f>'Q.2 (i)'!E35</f>
        <v>84102</v>
      </c>
    </row>
    <row r="36" spans="1:2" x14ac:dyDescent="0.25">
      <c r="A36" s="43">
        <f>'Q.2 data'!A36</f>
        <v>8.0000000000000085E-2</v>
      </c>
      <c r="B36" s="75">
        <f>'Q.2 (i)'!E36</f>
        <v>84672</v>
      </c>
    </row>
    <row r="37" spans="1:2" x14ac:dyDescent="0.25">
      <c r="A37" s="43">
        <f>'Q.2 data'!A37</f>
        <v>9.000000000000008E-2</v>
      </c>
      <c r="B37" s="75">
        <f>'Q.2 (i)'!E37</f>
        <v>85238</v>
      </c>
    </row>
    <row r="38" spans="1:2" x14ac:dyDescent="0.25">
      <c r="A38" s="43">
        <f>'Q.2 data'!A38</f>
        <v>0.10000000000000007</v>
      </c>
      <c r="B38" s="75">
        <f>'Q.2 (i)'!E38</f>
        <v>85800</v>
      </c>
    </row>
    <row r="39" spans="1:2" x14ac:dyDescent="0.25">
      <c r="A39" s="43">
        <f>'Q.2 data'!A39</f>
        <v>0.11000000000000007</v>
      </c>
      <c r="B39" s="75">
        <f>'Q.2 (i)'!E39</f>
        <v>86358</v>
      </c>
    </row>
    <row r="40" spans="1:2" x14ac:dyDescent="0.25">
      <c r="A40" s="43">
        <f>'Q.2 data'!A40</f>
        <v>0.12000000000000006</v>
      </c>
      <c r="B40" s="75">
        <f>'Q.2 (i)'!E40</f>
        <v>86912</v>
      </c>
    </row>
    <row r="41" spans="1:2" x14ac:dyDescent="0.25">
      <c r="A41" s="43">
        <f>'Q.2 data'!A41</f>
        <v>0.13000000000000006</v>
      </c>
      <c r="B41" s="75">
        <f>'Q.2 (i)'!E41</f>
        <v>87462</v>
      </c>
    </row>
    <row r="42" spans="1:2" x14ac:dyDescent="0.25">
      <c r="A42" s="43">
        <f>'Q.2 data'!A42</f>
        <v>0.14000000000000007</v>
      </c>
      <c r="B42" s="75">
        <f>'Q.2 (i)'!E42</f>
        <v>88008</v>
      </c>
    </row>
    <row r="43" spans="1:2" x14ac:dyDescent="0.25">
      <c r="A43" s="43">
        <f>'Q.2 data'!A43</f>
        <v>0.15000000000000008</v>
      </c>
      <c r="B43" s="75">
        <f>'Q.2 (i)'!E43</f>
        <v>88550</v>
      </c>
    </row>
    <row r="44" spans="1:2" x14ac:dyDescent="0.25">
      <c r="A44" s="43">
        <f>'Q.2 data'!A44</f>
        <v>0.16000000000000009</v>
      </c>
      <c r="B44" s="75">
        <f>'Q.2 (i)'!E44</f>
        <v>89088</v>
      </c>
    </row>
    <row r="45" spans="1:2" x14ac:dyDescent="0.25">
      <c r="A45" s="43">
        <f>'Q.2 data'!A45</f>
        <v>0.1700000000000001</v>
      </c>
      <c r="B45" s="75">
        <f>'Q.2 (i)'!E45</f>
        <v>89622</v>
      </c>
    </row>
    <row r="46" spans="1:2" x14ac:dyDescent="0.25">
      <c r="A46" s="43">
        <f>'Q.2 data'!A46</f>
        <v>0.1800000000000001</v>
      </c>
      <c r="B46" s="75">
        <f>'Q.2 (i)'!E46</f>
        <v>90152</v>
      </c>
    </row>
    <row r="47" spans="1:2" x14ac:dyDescent="0.25">
      <c r="A47" s="43">
        <f>'Q.2 data'!A47</f>
        <v>0.19000000000000011</v>
      </c>
      <c r="B47" s="75">
        <f>'Q.2 (i)'!E47</f>
        <v>90678</v>
      </c>
    </row>
    <row r="48" spans="1:2" x14ac:dyDescent="0.25">
      <c r="A48" s="43">
        <f>'Q.2 data'!A48</f>
        <v>0.20000000000000012</v>
      </c>
      <c r="B48" s="75">
        <f>'Q.2 (i)'!E48</f>
        <v>91200</v>
      </c>
    </row>
    <row r="49" spans="1:2" x14ac:dyDescent="0.25">
      <c r="A49" s="43">
        <f>'Q.2 data'!A49</f>
        <v>0.21000000000000013</v>
      </c>
      <c r="B49" s="75">
        <f>'Q.2 (i)'!E49</f>
        <v>91718</v>
      </c>
    </row>
    <row r="50" spans="1:2" x14ac:dyDescent="0.25">
      <c r="A50" s="43">
        <f>'Q.2 data'!A50</f>
        <v>0.22000000000000014</v>
      </c>
      <c r="B50" s="75">
        <f>'Q.2 (i)'!E50</f>
        <v>92232</v>
      </c>
    </row>
    <row r="51" spans="1:2" x14ac:dyDescent="0.25">
      <c r="A51" s="43">
        <f>'Q.2 data'!A51</f>
        <v>0.23000000000000015</v>
      </c>
      <c r="B51" s="75">
        <f>'Q.2 (i)'!E51</f>
        <v>92742</v>
      </c>
    </row>
    <row r="52" spans="1:2" x14ac:dyDescent="0.25">
      <c r="A52" s="43">
        <f>'Q.2 data'!A52</f>
        <v>0.24000000000000016</v>
      </c>
      <c r="B52" s="75">
        <f>'Q.2 (i)'!E52</f>
        <v>93248</v>
      </c>
    </row>
    <row r="53" spans="1:2" x14ac:dyDescent="0.25">
      <c r="A53" s="43">
        <f>'Q.2 data'!A53</f>
        <v>0.25000000000000017</v>
      </c>
      <c r="B53" s="75">
        <f>'Q.2 (i)'!E53</f>
        <v>93750.000000000015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4"/>
  <sheetViews>
    <sheetView workbookViewId="0"/>
  </sheetViews>
  <sheetFormatPr defaultRowHeight="15" x14ac:dyDescent="0.25"/>
  <sheetData>
    <row r="1" spans="1:16" x14ac:dyDescent="0.25">
      <c r="A1" s="5"/>
    </row>
    <row r="2" spans="1:16" x14ac:dyDescent="0.25">
      <c r="A2" t="s">
        <v>41</v>
      </c>
    </row>
    <row r="3" spans="1:16" x14ac:dyDescent="0.25">
      <c r="A3" s="76" t="s">
        <v>86</v>
      </c>
      <c r="B3" s="76"/>
      <c r="C3" s="76"/>
      <c r="D3" s="76"/>
      <c r="E3" s="76"/>
      <c r="F3" s="76"/>
      <c r="G3" s="76"/>
      <c r="H3" s="76"/>
      <c r="I3" s="76"/>
      <c r="J3" s="76"/>
      <c r="L3" s="5"/>
      <c r="M3" s="5"/>
      <c r="N3" s="5"/>
      <c r="O3" s="5"/>
      <c r="P3" s="5"/>
    </row>
    <row r="4" spans="1:16" x14ac:dyDescent="0.25">
      <c r="A4" s="76" t="s">
        <v>87</v>
      </c>
      <c r="B4" s="76"/>
      <c r="C4" s="76"/>
      <c r="D4" s="76"/>
      <c r="E4" s="76"/>
      <c r="F4" s="76"/>
      <c r="G4" s="76"/>
      <c r="H4" s="76"/>
      <c r="I4" s="76"/>
      <c r="J4" s="76"/>
      <c r="L4" s="5"/>
      <c r="M4" s="5"/>
      <c r="N4" s="5"/>
      <c r="O4" s="5"/>
      <c r="P4" s="5"/>
    </row>
    <row r="5" spans="1:16" x14ac:dyDescent="0.25">
      <c r="A5" s="76" t="s">
        <v>88</v>
      </c>
      <c r="B5" s="76"/>
      <c r="C5" s="76"/>
      <c r="D5" s="76"/>
      <c r="E5" s="76"/>
      <c r="F5" s="76"/>
      <c r="G5" s="76"/>
      <c r="H5" s="76"/>
      <c r="I5" s="76"/>
      <c r="J5" s="76"/>
      <c r="L5" s="5"/>
      <c r="M5" s="5"/>
      <c r="N5" s="5"/>
      <c r="O5" s="5"/>
      <c r="P5" s="5"/>
    </row>
    <row r="6" spans="1:16" x14ac:dyDescent="0.25">
      <c r="A6" s="76" t="s">
        <v>89</v>
      </c>
      <c r="B6" s="76"/>
      <c r="C6" s="76"/>
      <c r="D6" s="76"/>
      <c r="E6" s="76"/>
      <c r="F6" s="76"/>
      <c r="G6" s="76"/>
      <c r="H6" s="76"/>
      <c r="I6" s="76"/>
      <c r="J6" s="76"/>
      <c r="L6" s="5"/>
      <c r="M6" s="5"/>
      <c r="N6" s="5"/>
      <c r="O6" s="5"/>
      <c r="P6" s="5"/>
    </row>
    <row r="7" spans="1:16" x14ac:dyDescent="0.25">
      <c r="A7" s="76" t="s">
        <v>90</v>
      </c>
      <c r="B7" s="76"/>
      <c r="C7" s="76"/>
      <c r="D7" s="76"/>
      <c r="E7" s="76"/>
      <c r="F7" s="76"/>
      <c r="G7" s="76"/>
      <c r="H7" s="76"/>
      <c r="I7" s="76"/>
      <c r="J7" s="76"/>
      <c r="L7" s="5"/>
      <c r="M7" s="5"/>
      <c r="N7" s="5"/>
      <c r="O7" s="5"/>
      <c r="P7" s="5"/>
    </row>
    <row r="8" spans="1:16" x14ac:dyDescent="0.25">
      <c r="A8" s="76" t="s">
        <v>91</v>
      </c>
      <c r="B8" s="76"/>
      <c r="C8" s="76"/>
      <c r="D8" s="76"/>
      <c r="E8" s="76"/>
      <c r="F8" s="76"/>
      <c r="G8" s="76"/>
      <c r="H8" s="76"/>
      <c r="I8" s="76"/>
      <c r="J8" s="76"/>
      <c r="L8" s="5"/>
      <c r="M8" s="5"/>
      <c r="N8" s="5"/>
      <c r="O8" s="5"/>
      <c r="P8" s="5"/>
    </row>
    <row r="9" spans="1:16" x14ac:dyDescent="0.25">
      <c r="A9" s="76"/>
      <c r="B9" s="76"/>
      <c r="C9" s="76"/>
      <c r="D9" s="76"/>
      <c r="E9" s="76"/>
      <c r="F9" s="76"/>
      <c r="G9" s="76"/>
      <c r="H9" s="76"/>
      <c r="I9" s="76"/>
      <c r="J9" s="76"/>
      <c r="L9" s="5"/>
      <c r="M9" s="5"/>
      <c r="N9" s="5"/>
      <c r="O9" s="5"/>
      <c r="P9" s="5"/>
    </row>
    <row r="10" spans="1:16" x14ac:dyDescent="0.25">
      <c r="A10" s="76"/>
      <c r="B10" s="76"/>
      <c r="C10" s="76"/>
      <c r="D10" s="76"/>
      <c r="E10" s="76"/>
      <c r="F10" s="76"/>
      <c r="G10" s="76"/>
      <c r="H10" s="76"/>
      <c r="I10" s="76"/>
      <c r="J10" s="76"/>
      <c r="L10" s="5"/>
      <c r="M10" s="5"/>
      <c r="N10" s="5"/>
      <c r="O10" s="5"/>
      <c r="P10" s="5"/>
    </row>
    <row r="11" spans="1:16" x14ac:dyDescent="0.25">
      <c r="A11" s="76"/>
      <c r="B11" s="76"/>
      <c r="C11" s="76"/>
      <c r="D11" s="76"/>
      <c r="E11" s="76"/>
      <c r="F11" s="76"/>
      <c r="G11" s="76"/>
      <c r="H11" s="76"/>
      <c r="I11" s="76"/>
      <c r="J11" s="76"/>
      <c r="L11" s="5"/>
      <c r="M11" s="5"/>
      <c r="N11" s="5"/>
      <c r="O11" s="5"/>
      <c r="P11" s="5"/>
    </row>
    <row r="12" spans="1:16" x14ac:dyDescent="0.25">
      <c r="A12" s="76"/>
      <c r="B12" s="76"/>
      <c r="C12" s="76"/>
      <c r="D12" s="76"/>
      <c r="E12" s="76"/>
      <c r="F12" s="76"/>
      <c r="G12" s="76"/>
      <c r="H12" s="76"/>
      <c r="I12" s="76"/>
      <c r="J12" s="76"/>
      <c r="L12" s="5"/>
      <c r="M12" s="5"/>
      <c r="N12" s="5"/>
      <c r="O12" s="5"/>
      <c r="P12" s="5"/>
    </row>
    <row r="13" spans="1:16" x14ac:dyDescent="0.25">
      <c r="L13" s="5"/>
      <c r="M13" s="5"/>
      <c r="N13" s="5"/>
      <c r="O13" s="5"/>
      <c r="P13" s="5"/>
    </row>
    <row r="14" spans="1:16" x14ac:dyDescent="0.25">
      <c r="A14" t="s">
        <v>42</v>
      </c>
      <c r="L14" s="5"/>
      <c r="M14" s="5"/>
      <c r="N14" s="5"/>
      <c r="O14" s="5"/>
      <c r="P14" s="5"/>
    </row>
    <row r="15" spans="1:16" x14ac:dyDescent="0.25">
      <c r="A15" s="76" t="s">
        <v>92</v>
      </c>
      <c r="B15" s="76"/>
      <c r="C15" s="76"/>
      <c r="D15" s="76"/>
      <c r="E15" s="76"/>
      <c r="F15" s="76"/>
      <c r="G15" s="76"/>
      <c r="H15" s="76"/>
      <c r="I15" s="76"/>
      <c r="J15" s="76"/>
      <c r="L15" s="5"/>
      <c r="M15" s="5"/>
      <c r="N15" s="5"/>
      <c r="O15" s="5"/>
      <c r="P15" s="5"/>
    </row>
    <row r="16" spans="1:16" x14ac:dyDescent="0.25">
      <c r="A16" s="76" t="s">
        <v>93</v>
      </c>
      <c r="B16" s="76"/>
      <c r="C16" s="76"/>
      <c r="D16" s="76"/>
      <c r="E16" s="76"/>
      <c r="F16" s="76"/>
      <c r="G16" s="76"/>
      <c r="H16" s="76"/>
      <c r="I16" s="76"/>
      <c r="J16" s="76"/>
      <c r="L16" s="5"/>
      <c r="M16" s="5"/>
      <c r="N16" s="5"/>
      <c r="O16" s="5"/>
      <c r="P16" s="5"/>
    </row>
    <row r="17" spans="1:16" x14ac:dyDescent="0.25">
      <c r="A17" s="76" t="s">
        <v>94</v>
      </c>
      <c r="B17" s="76"/>
      <c r="C17" s="76"/>
      <c r="D17" s="76"/>
      <c r="E17" s="76"/>
      <c r="F17" s="76"/>
      <c r="G17" s="76"/>
      <c r="H17" s="76"/>
      <c r="I17" s="76"/>
      <c r="J17" s="76"/>
      <c r="L17" s="5"/>
      <c r="M17" s="5"/>
      <c r="N17" s="5"/>
      <c r="O17" s="5"/>
      <c r="P17" s="5"/>
    </row>
    <row r="18" spans="1:16" x14ac:dyDescent="0.25">
      <c r="A18" s="76" t="s">
        <v>95</v>
      </c>
      <c r="B18" s="76"/>
      <c r="C18" s="76"/>
      <c r="D18" s="76"/>
      <c r="E18" s="76"/>
      <c r="F18" s="76"/>
      <c r="G18" s="76"/>
      <c r="H18" s="76"/>
      <c r="I18" s="76"/>
      <c r="J18" s="76"/>
      <c r="L18" s="5"/>
      <c r="M18" s="5"/>
      <c r="N18" s="5"/>
      <c r="O18" s="5"/>
      <c r="P18" s="5"/>
    </row>
    <row r="19" spans="1:16" x14ac:dyDescent="0.25">
      <c r="A19" s="76"/>
      <c r="B19" s="76"/>
      <c r="C19" s="76"/>
      <c r="D19" s="76"/>
      <c r="E19" s="76"/>
      <c r="F19" s="76"/>
      <c r="G19" s="76"/>
      <c r="H19" s="76"/>
      <c r="I19" s="76"/>
      <c r="J19" s="76"/>
      <c r="L19" s="5"/>
      <c r="M19" s="5"/>
      <c r="N19" s="5"/>
      <c r="O19" s="5"/>
      <c r="P19" s="5"/>
    </row>
    <row r="20" spans="1:16" x14ac:dyDescent="0.25">
      <c r="A20" s="76"/>
      <c r="B20" s="76"/>
      <c r="C20" s="76"/>
      <c r="D20" s="76"/>
      <c r="E20" s="76"/>
      <c r="F20" s="76"/>
      <c r="G20" s="76"/>
      <c r="H20" s="76"/>
      <c r="I20" s="76"/>
      <c r="J20" s="76"/>
      <c r="L20" s="5"/>
      <c r="M20" s="5"/>
      <c r="N20" s="5"/>
      <c r="O20" s="5"/>
      <c r="P20" s="5"/>
    </row>
    <row r="21" spans="1:16" x14ac:dyDescent="0.25">
      <c r="A21" s="76"/>
      <c r="B21" s="76"/>
      <c r="C21" s="76"/>
      <c r="D21" s="76"/>
      <c r="E21" s="76"/>
      <c r="F21" s="76"/>
      <c r="G21" s="76"/>
      <c r="H21" s="76"/>
      <c r="I21" s="76"/>
      <c r="J21" s="76"/>
    </row>
    <row r="22" spans="1:16" x14ac:dyDescent="0.25">
      <c r="A22" s="76"/>
      <c r="B22" s="76"/>
      <c r="C22" s="76"/>
      <c r="D22" s="76"/>
      <c r="E22" s="76"/>
      <c r="F22" s="76"/>
      <c r="G22" s="76"/>
      <c r="H22" s="76"/>
      <c r="I22" s="76"/>
      <c r="J22" s="76"/>
    </row>
    <row r="23" spans="1:16" x14ac:dyDescent="0.25">
      <c r="A23" s="76"/>
      <c r="B23" s="76"/>
      <c r="C23" s="76"/>
      <c r="D23" s="76"/>
      <c r="E23" s="76"/>
      <c r="F23" s="76"/>
      <c r="G23" s="76"/>
      <c r="H23" s="76"/>
      <c r="I23" s="76"/>
      <c r="J23" s="76"/>
    </row>
    <row r="24" spans="1:16" x14ac:dyDescent="0.25">
      <c r="A24" s="76"/>
      <c r="B24" s="76"/>
      <c r="C24" s="76"/>
      <c r="D24" s="76"/>
      <c r="E24" s="76"/>
      <c r="F24" s="76"/>
      <c r="G24" s="76"/>
      <c r="H24" s="76"/>
      <c r="I24" s="76"/>
      <c r="J24" s="7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59"/>
  <sheetViews>
    <sheetView workbookViewId="0"/>
  </sheetViews>
  <sheetFormatPr defaultRowHeight="15" x14ac:dyDescent="0.25"/>
  <cols>
    <col min="1" max="1" width="19.140625" customWidth="1"/>
    <col min="2" max="2" width="12.140625" customWidth="1"/>
    <col min="3" max="6" width="12.42578125" customWidth="1"/>
    <col min="8" max="8" width="12.85546875" bestFit="1" customWidth="1"/>
    <col min="9" max="13" width="12.42578125" customWidth="1"/>
    <col min="14" max="14" width="21.42578125" customWidth="1"/>
    <col min="15" max="15" width="12.140625" bestFit="1" customWidth="1"/>
    <col min="16" max="16" width="16.28515625" customWidth="1"/>
  </cols>
  <sheetData>
    <row r="1" spans="1:19" x14ac:dyDescent="0.25">
      <c r="A1" s="45" t="s">
        <v>26</v>
      </c>
      <c r="C1" s="5"/>
      <c r="D1" s="5"/>
      <c r="E1" s="5"/>
      <c r="F1" s="5"/>
      <c r="J1" s="5"/>
      <c r="K1" s="5"/>
      <c r="L1" s="5"/>
    </row>
    <row r="2" spans="1:19" x14ac:dyDescent="0.25">
      <c r="A2" t="s">
        <v>27</v>
      </c>
      <c r="B2" t="s">
        <v>28</v>
      </c>
      <c r="C2" t="s">
        <v>30</v>
      </c>
      <c r="D2" t="s">
        <v>31</v>
      </c>
      <c r="E2" t="s">
        <v>32</v>
      </c>
      <c r="F2" s="46" t="s">
        <v>33</v>
      </c>
      <c r="H2" t="s">
        <v>34</v>
      </c>
      <c r="I2" t="s">
        <v>30</v>
      </c>
      <c r="J2" t="s">
        <v>31</v>
      </c>
      <c r="K2" t="s">
        <v>32</v>
      </c>
      <c r="L2" s="46" t="s">
        <v>33</v>
      </c>
      <c r="O2" t="s">
        <v>35</v>
      </c>
      <c r="P2" t="s">
        <v>36</v>
      </c>
      <c r="R2" s="5"/>
      <c r="S2" s="5"/>
    </row>
    <row r="3" spans="1:19" x14ac:dyDescent="0.25">
      <c r="A3" s="43">
        <f>'Q.2 data'!A3</f>
        <v>-0.25</v>
      </c>
      <c r="B3" s="47">
        <f>'Q.2 data'!B3</f>
        <v>1E-4</v>
      </c>
      <c r="C3" s="48">
        <f t="shared" ref="C3:C53" si="0">A3*B3</f>
        <v>-2.5000000000000001E-5</v>
      </c>
      <c r="D3" s="73">
        <f t="shared" ref="D3:D34" si="1">2*investment*(1+A3)</f>
        <v>150000</v>
      </c>
      <c r="E3" s="46">
        <f>5000*LN(D3)</f>
        <v>59591.952865391962</v>
      </c>
      <c r="F3" s="65">
        <f t="shared" ref="F3:F53" si="2">B3*E3</f>
        <v>5.9591952865391962</v>
      </c>
      <c r="H3" s="74">
        <f>MAX(0.025,0.025+0.75*(A3-0.025))</f>
        <v>2.5000000000000001E-2</v>
      </c>
      <c r="I3" s="48">
        <f t="shared" ref="I3:I53" si="3">H3*B3</f>
        <v>2.5000000000000002E-6</v>
      </c>
      <c r="J3" s="73">
        <f t="shared" ref="J3:J34" si="4">2*investment*(1+H3)</f>
        <v>204999.99999999997</v>
      </c>
      <c r="K3" s="46">
        <f>5000*LN(J3)</f>
        <v>61153.826290602723</v>
      </c>
      <c r="L3" s="65">
        <f t="shared" ref="L3:L53" si="5">B3*K3</f>
        <v>6.1153826290602726</v>
      </c>
      <c r="M3" s="48"/>
      <c r="N3" t="s">
        <v>37</v>
      </c>
      <c r="O3" s="49">
        <f>2*investment*1.04</f>
        <v>208000</v>
      </c>
      <c r="P3" s="46">
        <f>5000*LN(O3)</f>
        <v>61226.466793417276</v>
      </c>
      <c r="R3" s="5"/>
      <c r="S3" s="5"/>
    </row>
    <row r="4" spans="1:19" x14ac:dyDescent="0.25">
      <c r="A4" s="43">
        <f>'Q.2 data'!A4</f>
        <v>-0.24</v>
      </c>
      <c r="B4" s="47">
        <f>'Q.2 data'!B4</f>
        <v>2.0000000000000001E-4</v>
      </c>
      <c r="C4" s="48">
        <f t="shared" si="0"/>
        <v>-4.8000000000000001E-5</v>
      </c>
      <c r="D4" s="73">
        <f t="shared" si="1"/>
        <v>152000</v>
      </c>
      <c r="E4" s="46">
        <f t="shared" ref="E4:E53" si="6">5000*LN(D4)</f>
        <v>59658.178999142066</v>
      </c>
      <c r="F4" s="65">
        <f t="shared" si="2"/>
        <v>11.931635799828413</v>
      </c>
      <c r="H4" s="74">
        <f t="shared" ref="H4:H53" si="7">MAX(0.025,0.025+0.75*(A4-0.025))</f>
        <v>2.5000000000000001E-2</v>
      </c>
      <c r="I4" s="48">
        <f t="shared" si="3"/>
        <v>5.0000000000000004E-6</v>
      </c>
      <c r="J4" s="73">
        <f t="shared" si="4"/>
        <v>204999.99999999997</v>
      </c>
      <c r="K4" s="46">
        <f t="shared" ref="K4:K53" si="8">5000*LN(J4)</f>
        <v>61153.826290602723</v>
      </c>
      <c r="L4" s="65">
        <f t="shared" si="5"/>
        <v>12.230765258120545</v>
      </c>
      <c r="M4" s="48"/>
      <c r="N4" t="s">
        <v>38</v>
      </c>
      <c r="O4" s="49">
        <f>2*investment*(1+SUM(C3:C53))</f>
        <v>200000</v>
      </c>
      <c r="P4" s="46">
        <f t="shared" ref="P4:P5" si="9">5000*LN(O4)</f>
        <v>61030.363227650872</v>
      </c>
      <c r="R4" s="5"/>
      <c r="S4" s="5"/>
    </row>
    <row r="5" spans="1:19" x14ac:dyDescent="0.25">
      <c r="A5" s="43">
        <f>'Q.2 data'!A5</f>
        <v>-0.22999999999999998</v>
      </c>
      <c r="B5" s="47">
        <f>'Q.2 data'!B5</f>
        <v>2.9999999999999997E-4</v>
      </c>
      <c r="C5" s="48">
        <f t="shared" si="0"/>
        <v>-6.8999999999999983E-5</v>
      </c>
      <c r="D5" s="73">
        <f t="shared" si="1"/>
        <v>154000</v>
      </c>
      <c r="E5" s="46">
        <f t="shared" si="6"/>
        <v>59723.539406978831</v>
      </c>
      <c r="F5" s="65">
        <f t="shared" si="2"/>
        <v>17.917061822093647</v>
      </c>
      <c r="H5" s="74">
        <f t="shared" si="7"/>
        <v>2.5000000000000001E-2</v>
      </c>
      <c r="I5" s="48">
        <f t="shared" si="3"/>
        <v>7.4999999999999993E-6</v>
      </c>
      <c r="J5" s="73">
        <f t="shared" si="4"/>
        <v>204999.99999999997</v>
      </c>
      <c r="K5" s="46">
        <f t="shared" si="8"/>
        <v>61153.826290602723</v>
      </c>
      <c r="L5" s="65">
        <f t="shared" si="5"/>
        <v>18.346147887180816</v>
      </c>
      <c r="M5" s="48"/>
      <c r="N5" t="s">
        <v>43</v>
      </c>
      <c r="O5" s="49">
        <f>2*investment*(1+SUM(I3:I53))</f>
        <v>207579.1</v>
      </c>
      <c r="P5" s="46">
        <f t="shared" si="9"/>
        <v>61216.338754160352</v>
      </c>
      <c r="R5" s="5"/>
      <c r="S5" s="5"/>
    </row>
    <row r="6" spans="1:19" x14ac:dyDescent="0.25">
      <c r="A6" s="43">
        <f>'Q.2 data'!A6</f>
        <v>-0.21999999999999997</v>
      </c>
      <c r="B6" s="47">
        <f>'Q.2 data'!B6</f>
        <v>4.0000000000000002E-4</v>
      </c>
      <c r="C6" s="48">
        <f t="shared" si="0"/>
        <v>-8.7999999999999998E-5</v>
      </c>
      <c r="D6" s="73">
        <f t="shared" si="1"/>
        <v>156000</v>
      </c>
      <c r="E6" s="46">
        <f t="shared" si="6"/>
        <v>59788.056431158373</v>
      </c>
      <c r="F6" s="65">
        <f t="shared" si="2"/>
        <v>23.91522257246335</v>
      </c>
      <c r="H6" s="74">
        <f t="shared" si="7"/>
        <v>2.5000000000000001E-2</v>
      </c>
      <c r="I6" s="48">
        <f t="shared" si="3"/>
        <v>1.0000000000000001E-5</v>
      </c>
      <c r="J6" s="73">
        <f t="shared" si="4"/>
        <v>204999.99999999997</v>
      </c>
      <c r="K6" s="46">
        <f t="shared" si="8"/>
        <v>61153.826290602723</v>
      </c>
      <c r="L6" s="65">
        <f t="shared" si="5"/>
        <v>24.461530516241091</v>
      </c>
      <c r="M6" s="48"/>
      <c r="O6" s="49"/>
      <c r="R6" s="5"/>
      <c r="S6" s="5"/>
    </row>
    <row r="7" spans="1:19" x14ac:dyDescent="0.25">
      <c r="A7" s="43">
        <f>'Q.2 data'!A7</f>
        <v>-0.20999999999999996</v>
      </c>
      <c r="B7" s="47">
        <f>'Q.2 data'!B7</f>
        <v>5.9999999999999995E-4</v>
      </c>
      <c r="C7" s="48">
        <f t="shared" si="0"/>
        <v>-1.2599999999999997E-4</v>
      </c>
      <c r="D7" s="73">
        <f t="shared" si="1"/>
        <v>158000</v>
      </c>
      <c r="E7" s="46">
        <f t="shared" si="6"/>
        <v>59851.751560045523</v>
      </c>
      <c r="F7" s="65">
        <f t="shared" si="2"/>
        <v>35.911050936027308</v>
      </c>
      <c r="H7" s="74">
        <f t="shared" si="7"/>
        <v>2.5000000000000001E-2</v>
      </c>
      <c r="I7" s="48">
        <f t="shared" si="3"/>
        <v>1.4999999999999999E-5</v>
      </c>
      <c r="J7" s="73">
        <f t="shared" si="4"/>
        <v>204999.99999999997</v>
      </c>
      <c r="K7" s="46">
        <f t="shared" si="8"/>
        <v>61153.826290602723</v>
      </c>
      <c r="L7" s="65">
        <f t="shared" si="5"/>
        <v>36.692295774361632</v>
      </c>
      <c r="M7" s="48"/>
      <c r="R7" s="5"/>
      <c r="S7" s="5"/>
    </row>
    <row r="8" spans="1:19" x14ac:dyDescent="0.25">
      <c r="A8" s="43">
        <f>'Q.2 data'!A8</f>
        <v>-0.19999999999999996</v>
      </c>
      <c r="B8" s="47">
        <f>'Q.2 data'!B8</f>
        <v>1E-3</v>
      </c>
      <c r="C8" s="48">
        <f t="shared" si="0"/>
        <v>-1.9999999999999996E-4</v>
      </c>
      <c r="D8" s="73">
        <f t="shared" si="1"/>
        <v>160000</v>
      </c>
      <c r="E8" s="46">
        <f t="shared" si="6"/>
        <v>59914.645471079821</v>
      </c>
      <c r="F8" s="65">
        <f t="shared" si="2"/>
        <v>59.914645471079822</v>
      </c>
      <c r="H8" s="74">
        <f t="shared" si="7"/>
        <v>2.5000000000000001E-2</v>
      </c>
      <c r="I8" s="48">
        <f t="shared" si="3"/>
        <v>2.5000000000000001E-5</v>
      </c>
      <c r="J8" s="73">
        <f t="shared" si="4"/>
        <v>204999.99999999997</v>
      </c>
      <c r="K8" s="46">
        <f t="shared" si="8"/>
        <v>61153.826290602723</v>
      </c>
      <c r="L8" s="65">
        <f t="shared" si="5"/>
        <v>61.153826290602723</v>
      </c>
      <c r="M8" s="48"/>
      <c r="R8" s="5"/>
      <c r="S8" s="5"/>
    </row>
    <row r="9" spans="1:19" x14ac:dyDescent="0.25">
      <c r="A9" s="43">
        <f>'Q.2 data'!A9</f>
        <v>-0.18999999999999995</v>
      </c>
      <c r="B9" s="47">
        <f>'Q.2 data'!B9</f>
        <v>1.4E-3</v>
      </c>
      <c r="C9" s="48">
        <f t="shared" si="0"/>
        <v>-2.6599999999999991E-4</v>
      </c>
      <c r="D9" s="73">
        <f t="shared" si="1"/>
        <v>162000</v>
      </c>
      <c r="E9" s="46">
        <f t="shared" si="6"/>
        <v>59976.758071072603</v>
      </c>
      <c r="F9" s="65">
        <f t="shared" si="2"/>
        <v>83.96746129950165</v>
      </c>
      <c r="H9" s="74">
        <f t="shared" si="7"/>
        <v>2.5000000000000001E-2</v>
      </c>
      <c r="I9" s="48">
        <f t="shared" si="3"/>
        <v>3.5000000000000004E-5</v>
      </c>
      <c r="J9" s="73">
        <f t="shared" si="4"/>
        <v>204999.99999999997</v>
      </c>
      <c r="K9" s="46">
        <f t="shared" si="8"/>
        <v>61153.826290602723</v>
      </c>
      <c r="L9" s="65">
        <f t="shared" si="5"/>
        <v>85.615356806843806</v>
      </c>
      <c r="M9" s="48"/>
      <c r="R9" s="5"/>
      <c r="S9" s="5"/>
    </row>
    <row r="10" spans="1:19" x14ac:dyDescent="0.25">
      <c r="A10" s="43">
        <f>'Q.2 data'!A10</f>
        <v>-0.17999999999999994</v>
      </c>
      <c r="B10" s="47">
        <f>'Q.2 data'!B10</f>
        <v>2.0999999999999999E-3</v>
      </c>
      <c r="C10" s="48">
        <f t="shared" si="0"/>
        <v>-3.7799999999999986E-4</v>
      </c>
      <c r="D10" s="73">
        <f t="shared" si="1"/>
        <v>164000</v>
      </c>
      <c r="E10" s="46">
        <f t="shared" si="6"/>
        <v>60038.108534031671</v>
      </c>
      <c r="F10" s="65">
        <f t="shared" si="2"/>
        <v>126.0800279214665</v>
      </c>
      <c r="H10" s="74">
        <f t="shared" si="7"/>
        <v>2.5000000000000001E-2</v>
      </c>
      <c r="I10" s="48">
        <f t="shared" si="3"/>
        <v>5.2500000000000002E-5</v>
      </c>
      <c r="J10" s="73">
        <f t="shared" si="4"/>
        <v>204999.99999999997</v>
      </c>
      <c r="K10" s="46">
        <f t="shared" si="8"/>
        <v>61153.826290602723</v>
      </c>
      <c r="L10" s="65">
        <f t="shared" si="5"/>
        <v>128.42303521026571</v>
      </c>
      <c r="M10" s="48"/>
    </row>
    <row r="11" spans="1:19" x14ac:dyDescent="0.25">
      <c r="A11" s="43">
        <f>'Q.2 data'!A11</f>
        <v>-0.16999999999999993</v>
      </c>
      <c r="B11" s="47">
        <f>'Q.2 data'!B11</f>
        <v>3.0000000000000001E-3</v>
      </c>
      <c r="C11" s="48">
        <f t="shared" si="0"/>
        <v>-5.0999999999999982E-4</v>
      </c>
      <c r="D11" s="73">
        <f t="shared" si="1"/>
        <v>166000</v>
      </c>
      <c r="E11" s="46">
        <f t="shared" si="6"/>
        <v>60098.7153366934</v>
      </c>
      <c r="F11" s="65">
        <f t="shared" si="2"/>
        <v>180.29614601008021</v>
      </c>
      <c r="H11" s="74">
        <f t="shared" si="7"/>
        <v>2.5000000000000001E-2</v>
      </c>
      <c r="I11" s="48">
        <f t="shared" si="3"/>
        <v>7.5000000000000007E-5</v>
      </c>
      <c r="J11" s="73">
        <f t="shared" si="4"/>
        <v>204999.99999999997</v>
      </c>
      <c r="K11" s="46">
        <f t="shared" si="8"/>
        <v>61153.826290602723</v>
      </c>
      <c r="L11" s="65">
        <f t="shared" si="5"/>
        <v>183.46147887180817</v>
      </c>
      <c r="M11" s="48"/>
    </row>
    <row r="12" spans="1:19" x14ac:dyDescent="0.25">
      <c r="A12" s="43">
        <f>'Q.2 data'!A12</f>
        <v>-0.15999999999999992</v>
      </c>
      <c r="B12" s="47">
        <f>'Q.2 data'!B12</f>
        <v>4.1999999999999997E-3</v>
      </c>
      <c r="C12" s="48">
        <f t="shared" si="0"/>
        <v>-6.7199999999999964E-4</v>
      </c>
      <c r="D12" s="73">
        <f t="shared" si="1"/>
        <v>168000.00000000003</v>
      </c>
      <c r="E12" s="46">
        <f t="shared" si="6"/>
        <v>60158.59629192698</v>
      </c>
      <c r="F12" s="65">
        <f t="shared" si="2"/>
        <v>252.66610442609331</v>
      </c>
      <c r="H12" s="74">
        <f t="shared" si="7"/>
        <v>2.5000000000000001E-2</v>
      </c>
      <c r="I12" s="48">
        <f t="shared" si="3"/>
        <v>1.05E-4</v>
      </c>
      <c r="J12" s="73">
        <f t="shared" si="4"/>
        <v>204999.99999999997</v>
      </c>
      <c r="K12" s="46">
        <f t="shared" si="8"/>
        <v>61153.826290602723</v>
      </c>
      <c r="L12" s="65">
        <f t="shared" si="5"/>
        <v>256.84607042053142</v>
      </c>
      <c r="M12" s="48"/>
    </row>
    <row r="13" spans="1:19" x14ac:dyDescent="0.25">
      <c r="A13" s="43">
        <f>'Q.2 data'!A13</f>
        <v>-0.14999999999999991</v>
      </c>
      <c r="B13" s="47">
        <f>'Q.2 data'!B13</f>
        <v>5.7000000000000002E-3</v>
      </c>
      <c r="C13" s="48">
        <f t="shared" si="0"/>
        <v>-8.5499999999999953E-4</v>
      </c>
      <c r="D13" s="73">
        <f t="shared" si="1"/>
        <v>170000.00000000003</v>
      </c>
      <c r="E13" s="46">
        <f t="shared" si="6"/>
        <v>60217.768580161995</v>
      </c>
      <c r="F13" s="65">
        <f t="shared" si="2"/>
        <v>343.24128090692341</v>
      </c>
      <c r="H13" s="74">
        <f t="shared" si="7"/>
        <v>2.5000000000000001E-2</v>
      </c>
      <c r="I13" s="48">
        <f t="shared" si="3"/>
        <v>1.4250000000000002E-4</v>
      </c>
      <c r="J13" s="73">
        <f t="shared" si="4"/>
        <v>204999.99999999997</v>
      </c>
      <c r="K13" s="46">
        <f t="shared" si="8"/>
        <v>61153.826290602723</v>
      </c>
      <c r="L13" s="65">
        <f t="shared" si="5"/>
        <v>348.57680985643555</v>
      </c>
      <c r="M13" s="48"/>
    </row>
    <row r="14" spans="1:19" x14ac:dyDescent="0.25">
      <c r="A14" s="43">
        <f>'Q.2 data'!A14</f>
        <v>-0.1399999999999999</v>
      </c>
      <c r="B14" s="47">
        <f>'Q.2 data'!B14</f>
        <v>7.7000000000000002E-3</v>
      </c>
      <c r="C14" s="48">
        <f t="shared" si="0"/>
        <v>-1.0779999999999993E-3</v>
      </c>
      <c r="D14" s="73">
        <f t="shared" si="1"/>
        <v>172000.00000000003</v>
      </c>
      <c r="E14" s="46">
        <f t="shared" si="6"/>
        <v>60276.248778977948</v>
      </c>
      <c r="F14" s="65">
        <f t="shared" si="2"/>
        <v>464.12711559813022</v>
      </c>
      <c r="H14" s="74">
        <f t="shared" si="7"/>
        <v>2.5000000000000001E-2</v>
      </c>
      <c r="I14" s="48">
        <f t="shared" si="3"/>
        <v>1.9250000000000002E-4</v>
      </c>
      <c r="J14" s="73">
        <f t="shared" si="4"/>
        <v>204999.99999999997</v>
      </c>
      <c r="K14" s="46">
        <f t="shared" si="8"/>
        <v>61153.826290602723</v>
      </c>
      <c r="L14" s="65">
        <f t="shared" si="5"/>
        <v>470.88446243764099</v>
      </c>
      <c r="M14" s="48"/>
    </row>
    <row r="15" spans="1:19" x14ac:dyDescent="0.25">
      <c r="A15" s="43">
        <f>'Q.2 data'!A15</f>
        <v>-0.12999999999999989</v>
      </c>
      <c r="B15" s="47">
        <f>'Q.2 data'!B15</f>
        <v>1.0200000000000001E-2</v>
      </c>
      <c r="C15" s="48">
        <f t="shared" si="0"/>
        <v>-1.3259999999999991E-3</v>
      </c>
      <c r="D15" s="73">
        <f t="shared" si="1"/>
        <v>174000.00000000003</v>
      </c>
      <c r="E15" s="46">
        <f t="shared" si="6"/>
        <v>60334.05289098333</v>
      </c>
      <c r="F15" s="65">
        <f t="shared" si="2"/>
        <v>615.40733948803006</v>
      </c>
      <c r="H15" s="74">
        <f t="shared" si="7"/>
        <v>2.5000000000000001E-2</v>
      </c>
      <c r="I15" s="48">
        <f t="shared" si="3"/>
        <v>2.5500000000000002E-4</v>
      </c>
      <c r="J15" s="73">
        <f t="shared" si="4"/>
        <v>204999.99999999997</v>
      </c>
      <c r="K15" s="46">
        <f t="shared" si="8"/>
        <v>61153.826290602723</v>
      </c>
      <c r="L15" s="65">
        <f t="shared" si="5"/>
        <v>623.76902816414781</v>
      </c>
      <c r="M15" s="48"/>
    </row>
    <row r="16" spans="1:19" x14ac:dyDescent="0.25">
      <c r="A16" s="43">
        <f>'Q.2 data'!A16</f>
        <v>-0.1199999999999999</v>
      </c>
      <c r="B16" s="47">
        <f>'Q.2 data'!B16</f>
        <v>1.3100000000000001E-2</v>
      </c>
      <c r="C16" s="48">
        <f t="shared" si="0"/>
        <v>-1.5719999999999987E-3</v>
      </c>
      <c r="D16" s="73">
        <f t="shared" si="1"/>
        <v>176000.00000000003</v>
      </c>
      <c r="E16" s="46">
        <f t="shared" si="6"/>
        <v>60391.196370101447</v>
      </c>
      <c r="F16" s="65">
        <f t="shared" si="2"/>
        <v>791.12467244832897</v>
      </c>
      <c r="H16" s="74">
        <f t="shared" si="7"/>
        <v>2.5000000000000001E-2</v>
      </c>
      <c r="I16" s="48">
        <f t="shared" si="3"/>
        <v>3.2750000000000005E-4</v>
      </c>
      <c r="J16" s="73">
        <f t="shared" si="4"/>
        <v>204999.99999999997</v>
      </c>
      <c r="K16" s="46">
        <f t="shared" si="8"/>
        <v>61153.826290602723</v>
      </c>
      <c r="L16" s="65">
        <f t="shared" si="5"/>
        <v>801.11512440689569</v>
      </c>
      <c r="M16" s="48"/>
    </row>
    <row r="17" spans="1:13" x14ac:dyDescent="0.25">
      <c r="A17" s="43">
        <f>'Q.2 data'!A17</f>
        <v>-0.1099999999999999</v>
      </c>
      <c r="B17" s="47">
        <f>'Q.2 data'!B17</f>
        <v>1.66E-2</v>
      </c>
      <c r="C17" s="48">
        <f t="shared" si="0"/>
        <v>-1.8259999999999984E-3</v>
      </c>
      <c r="D17" s="73">
        <f t="shared" si="1"/>
        <v>178000.00000000003</v>
      </c>
      <c r="E17" s="46">
        <f t="shared" si="6"/>
        <v>60447.694146371112</v>
      </c>
      <c r="F17" s="65">
        <f t="shared" si="2"/>
        <v>1003.4317228297605</v>
      </c>
      <c r="H17" s="74">
        <f t="shared" si="7"/>
        <v>2.5000000000000001E-2</v>
      </c>
      <c r="I17" s="48">
        <f t="shared" si="3"/>
        <v>4.15E-4</v>
      </c>
      <c r="J17" s="73">
        <f t="shared" si="4"/>
        <v>204999.99999999997</v>
      </c>
      <c r="K17" s="46">
        <f t="shared" si="8"/>
        <v>61153.826290602723</v>
      </c>
      <c r="L17" s="65">
        <f t="shared" si="5"/>
        <v>1015.1535164240053</v>
      </c>
      <c r="M17" s="48"/>
    </row>
    <row r="18" spans="1:13" x14ac:dyDescent="0.25">
      <c r="A18" s="43">
        <f>'Q.2 data'!A18</f>
        <v>-9.9999999999999908E-2</v>
      </c>
      <c r="B18" s="47">
        <f>'Q.2 data'!B18</f>
        <v>2.0500000000000001E-2</v>
      </c>
      <c r="C18" s="48">
        <f t="shared" si="0"/>
        <v>-2.049999999999998E-3</v>
      </c>
      <c r="D18" s="73">
        <f t="shared" si="1"/>
        <v>180000.00000000003</v>
      </c>
      <c r="E18" s="46">
        <f t="shared" si="6"/>
        <v>60503.560649361738</v>
      </c>
      <c r="F18" s="65">
        <f t="shared" si="2"/>
        <v>1240.3229933119158</v>
      </c>
      <c r="H18" s="74">
        <f t="shared" si="7"/>
        <v>2.5000000000000001E-2</v>
      </c>
      <c r="I18" s="48">
        <f t="shared" si="3"/>
        <v>5.1250000000000004E-4</v>
      </c>
      <c r="J18" s="73">
        <f t="shared" si="4"/>
        <v>204999.99999999997</v>
      </c>
      <c r="K18" s="46">
        <f t="shared" si="8"/>
        <v>61153.826290602723</v>
      </c>
      <c r="L18" s="65">
        <f t="shared" si="5"/>
        <v>1253.6534389573558</v>
      </c>
      <c r="M18" s="48"/>
    </row>
    <row r="19" spans="1:13" x14ac:dyDescent="0.25">
      <c r="A19" s="43">
        <f>'Q.2 data'!A19</f>
        <v>-8.9999999999999913E-2</v>
      </c>
      <c r="B19" s="47">
        <f>'Q.2 data'!B19</f>
        <v>2.4899999999999999E-2</v>
      </c>
      <c r="C19" s="48">
        <f t="shared" si="0"/>
        <v>-2.2409999999999978E-3</v>
      </c>
      <c r="D19" s="73">
        <f t="shared" si="1"/>
        <v>182000.00000000003</v>
      </c>
      <c r="E19" s="46">
        <f t="shared" si="6"/>
        <v>60558.80983029466</v>
      </c>
      <c r="F19" s="65">
        <f t="shared" si="2"/>
        <v>1507.9143647743369</v>
      </c>
      <c r="H19" s="74">
        <f t="shared" si="7"/>
        <v>2.5000000000000001E-2</v>
      </c>
      <c r="I19" s="48">
        <f t="shared" si="3"/>
        <v>6.2250000000000001E-4</v>
      </c>
      <c r="J19" s="73">
        <f t="shared" si="4"/>
        <v>204999.99999999997</v>
      </c>
      <c r="K19" s="46">
        <f t="shared" si="8"/>
        <v>61153.826290602723</v>
      </c>
      <c r="L19" s="65">
        <f t="shared" si="5"/>
        <v>1522.7302746360076</v>
      </c>
      <c r="M19" s="48"/>
    </row>
    <row r="20" spans="1:13" x14ac:dyDescent="0.25">
      <c r="A20" s="43">
        <f>'Q.2 data'!A20</f>
        <v>-7.9999999999999918E-2</v>
      </c>
      <c r="B20" s="47">
        <f>'Q.2 data'!B20</f>
        <v>2.9700000000000001E-2</v>
      </c>
      <c r="C20" s="48">
        <f t="shared" si="0"/>
        <v>-2.3759999999999975E-3</v>
      </c>
      <c r="D20" s="73">
        <f t="shared" si="1"/>
        <v>184000</v>
      </c>
      <c r="E20" s="46">
        <f t="shared" si="6"/>
        <v>60613.455182955615</v>
      </c>
      <c r="F20" s="65">
        <f t="shared" si="2"/>
        <v>1800.2196189337817</v>
      </c>
      <c r="H20" s="74">
        <f t="shared" si="7"/>
        <v>2.5000000000000001E-2</v>
      </c>
      <c r="I20" s="48">
        <f t="shared" si="3"/>
        <v>7.425000000000001E-4</v>
      </c>
      <c r="J20" s="73">
        <f t="shared" si="4"/>
        <v>204999.99999999997</v>
      </c>
      <c r="K20" s="46">
        <f t="shared" si="8"/>
        <v>61153.826290602723</v>
      </c>
      <c r="L20" s="65">
        <f t="shared" si="5"/>
        <v>1816.2686408309009</v>
      </c>
      <c r="M20" s="48"/>
    </row>
    <row r="21" spans="1:13" x14ac:dyDescent="0.25">
      <c r="A21" s="43">
        <f>'Q.2 data'!A21</f>
        <v>-6.9999999999999923E-2</v>
      </c>
      <c r="B21" s="47">
        <f>'Q.2 data'!B21</f>
        <v>3.4599999999999999E-2</v>
      </c>
      <c r="C21" s="48">
        <f t="shared" si="0"/>
        <v>-2.4219999999999971E-3</v>
      </c>
      <c r="D21" s="73">
        <f t="shared" si="1"/>
        <v>186000</v>
      </c>
      <c r="E21" s="46">
        <f t="shared" si="6"/>
        <v>60667.509763476693</v>
      </c>
      <c r="F21" s="65">
        <f t="shared" si="2"/>
        <v>2099.0958378162936</v>
      </c>
      <c r="H21" s="74">
        <f t="shared" si="7"/>
        <v>2.5000000000000001E-2</v>
      </c>
      <c r="I21" s="48">
        <f t="shared" si="3"/>
        <v>8.6499999999999999E-4</v>
      </c>
      <c r="J21" s="73">
        <f t="shared" si="4"/>
        <v>204999.99999999997</v>
      </c>
      <c r="K21" s="46">
        <f t="shared" si="8"/>
        <v>61153.826290602723</v>
      </c>
      <c r="L21" s="65">
        <f t="shared" si="5"/>
        <v>2115.9223896548542</v>
      </c>
      <c r="M21" s="48"/>
    </row>
    <row r="22" spans="1:13" x14ac:dyDescent="0.25">
      <c r="A22" s="43">
        <f>'Q.2 data'!A22</f>
        <v>-5.9999999999999921E-2</v>
      </c>
      <c r="B22" s="47">
        <f>'Q.2 data'!B22</f>
        <v>3.95E-2</v>
      </c>
      <c r="C22" s="48">
        <f t="shared" si="0"/>
        <v>-2.3699999999999971E-3</v>
      </c>
      <c r="D22" s="73">
        <f t="shared" si="1"/>
        <v>188000</v>
      </c>
      <c r="E22" s="46">
        <f t="shared" si="6"/>
        <v>60720.986209060437</v>
      </c>
      <c r="F22" s="65">
        <f t="shared" si="2"/>
        <v>2398.4789552578873</v>
      </c>
      <c r="H22" s="74">
        <f t="shared" si="7"/>
        <v>2.5000000000000001E-2</v>
      </c>
      <c r="I22" s="48">
        <f t="shared" si="3"/>
        <v>9.875000000000001E-4</v>
      </c>
      <c r="J22" s="73">
        <f t="shared" si="4"/>
        <v>204999.99999999997</v>
      </c>
      <c r="K22" s="46">
        <f t="shared" si="8"/>
        <v>61153.826290602723</v>
      </c>
      <c r="L22" s="65">
        <f t="shared" si="5"/>
        <v>2415.5761384788075</v>
      </c>
      <c r="M22" s="48"/>
    </row>
    <row r="23" spans="1:13" x14ac:dyDescent="0.25">
      <c r="A23" s="43">
        <f>'Q.2 data'!A23</f>
        <v>-4.999999999999992E-2</v>
      </c>
      <c r="B23" s="47">
        <f>'Q.2 data'!B23</f>
        <v>4.4200000000000003E-2</v>
      </c>
      <c r="C23" s="48">
        <f t="shared" si="0"/>
        <v>-2.2099999999999967E-3</v>
      </c>
      <c r="D23" s="73">
        <f t="shared" si="1"/>
        <v>190000</v>
      </c>
      <c r="E23" s="46">
        <f t="shared" si="6"/>
        <v>60773.896755713118</v>
      </c>
      <c r="F23" s="65">
        <f t="shared" si="2"/>
        <v>2686.2062366025202</v>
      </c>
      <c r="H23" s="74">
        <f t="shared" si="7"/>
        <v>2.5000000000000001E-2</v>
      </c>
      <c r="I23" s="48">
        <f t="shared" si="3"/>
        <v>1.1050000000000001E-3</v>
      </c>
      <c r="J23" s="73">
        <f t="shared" si="4"/>
        <v>204999.99999999997</v>
      </c>
      <c r="K23" s="46">
        <f t="shared" si="8"/>
        <v>61153.826290602723</v>
      </c>
      <c r="L23" s="65">
        <f t="shared" si="5"/>
        <v>2702.9991220446404</v>
      </c>
      <c r="M23" s="48"/>
    </row>
    <row r="24" spans="1:13" x14ac:dyDescent="0.25">
      <c r="A24" s="43">
        <f>'Q.2 data'!A24</f>
        <v>-3.9999999999999918E-2</v>
      </c>
      <c r="B24" s="47">
        <f>'Q.2 data'!B24</f>
        <v>4.8399999999999999E-2</v>
      </c>
      <c r="C24" s="48">
        <f t="shared" si="0"/>
        <v>-1.9359999999999959E-3</v>
      </c>
      <c r="D24" s="73">
        <f t="shared" si="1"/>
        <v>192000.00000000003</v>
      </c>
      <c r="E24" s="46">
        <f t="shared" si="6"/>
        <v>60826.253255049589</v>
      </c>
      <c r="F24" s="65">
        <f t="shared" si="2"/>
        <v>2943.9906575444002</v>
      </c>
      <c r="H24" s="74">
        <f t="shared" si="7"/>
        <v>2.5000000000000001E-2</v>
      </c>
      <c r="I24" s="48">
        <f t="shared" si="3"/>
        <v>1.2100000000000001E-3</v>
      </c>
      <c r="J24" s="73">
        <f t="shared" si="4"/>
        <v>204999.99999999997</v>
      </c>
      <c r="K24" s="46">
        <f t="shared" si="8"/>
        <v>61153.826290602723</v>
      </c>
      <c r="L24" s="65">
        <f t="shared" si="5"/>
        <v>2959.8451924651717</v>
      </c>
      <c r="M24" s="48"/>
    </row>
    <row r="25" spans="1:13" x14ac:dyDescent="0.25">
      <c r="A25" s="43">
        <f>'Q.2 data'!A25</f>
        <v>-2.9999999999999916E-2</v>
      </c>
      <c r="B25" s="47">
        <f>'Q.2 data'!B25</f>
        <v>5.1999999999999998E-2</v>
      </c>
      <c r="C25" s="48">
        <f t="shared" si="0"/>
        <v>-1.5599999999999956E-3</v>
      </c>
      <c r="D25" s="73">
        <f t="shared" si="1"/>
        <v>194000.00000000003</v>
      </c>
      <c r="E25" s="46">
        <f t="shared" si="6"/>
        <v>60878.067190227324</v>
      </c>
      <c r="F25" s="65">
        <f t="shared" si="2"/>
        <v>3165.6594938918206</v>
      </c>
      <c r="H25" s="74">
        <f t="shared" si="7"/>
        <v>2.5000000000000001E-2</v>
      </c>
      <c r="I25" s="48">
        <f t="shared" si="3"/>
        <v>1.2999999999999999E-3</v>
      </c>
      <c r="J25" s="73">
        <f t="shared" si="4"/>
        <v>204999.99999999997</v>
      </c>
      <c r="K25" s="46">
        <f t="shared" si="8"/>
        <v>61153.826290602723</v>
      </c>
      <c r="L25" s="65">
        <f t="shared" si="5"/>
        <v>3179.9989671113412</v>
      </c>
      <c r="M25" s="48"/>
    </row>
    <row r="26" spans="1:13" x14ac:dyDescent="0.25">
      <c r="A26" s="43">
        <f>'Q.2 data'!A26</f>
        <v>-1.9999999999999914E-2</v>
      </c>
      <c r="B26" s="47">
        <f>'Q.2 data'!B26</f>
        <v>5.4699999999999999E-2</v>
      </c>
      <c r="C26" s="48">
        <f t="shared" si="0"/>
        <v>-1.0939999999999951E-3</v>
      </c>
      <c r="D26" s="73">
        <f t="shared" si="1"/>
        <v>196000.00000000003</v>
      </c>
      <c r="E26" s="46">
        <f t="shared" si="6"/>
        <v>60929.349691063275</v>
      </c>
      <c r="F26" s="65">
        <f t="shared" si="2"/>
        <v>3332.8354281011611</v>
      </c>
      <c r="H26" s="74">
        <f t="shared" si="7"/>
        <v>2.5000000000000001E-2</v>
      </c>
      <c r="I26" s="48">
        <f t="shared" si="3"/>
        <v>1.3675E-3</v>
      </c>
      <c r="J26" s="73">
        <f t="shared" si="4"/>
        <v>204999.99999999997</v>
      </c>
      <c r="K26" s="46">
        <f t="shared" si="8"/>
        <v>61153.826290602723</v>
      </c>
      <c r="L26" s="65">
        <f t="shared" si="5"/>
        <v>3345.1142980959689</v>
      </c>
      <c r="M26" s="48"/>
    </row>
    <row r="27" spans="1:13" x14ac:dyDescent="0.25">
      <c r="A27" s="43">
        <f>'Q.2 data'!A27</f>
        <v>-9.9999999999999135E-3</v>
      </c>
      <c r="B27" s="47">
        <f>'Q.2 data'!B27</f>
        <v>5.6399999999999999E-2</v>
      </c>
      <c r="C27" s="48">
        <f t="shared" si="0"/>
        <v>-5.6399999999999506E-4</v>
      </c>
      <c r="D27" s="73">
        <f t="shared" si="1"/>
        <v>198000.00000000003</v>
      </c>
      <c r="E27" s="46">
        <f t="shared" si="6"/>
        <v>60980.111548383364</v>
      </c>
      <c r="F27" s="65">
        <f t="shared" si="2"/>
        <v>3439.2782913288215</v>
      </c>
      <c r="H27" s="74">
        <f t="shared" si="7"/>
        <v>2.5000000000000001E-2</v>
      </c>
      <c r="I27" s="48">
        <f t="shared" si="3"/>
        <v>1.41E-3</v>
      </c>
      <c r="J27" s="73">
        <f t="shared" si="4"/>
        <v>204999.99999999997</v>
      </c>
      <c r="K27" s="46">
        <f t="shared" si="8"/>
        <v>61153.826290602723</v>
      </c>
      <c r="L27" s="65">
        <f t="shared" si="5"/>
        <v>3449.0758027899933</v>
      </c>
      <c r="M27" s="48"/>
    </row>
    <row r="28" spans="1:13" x14ac:dyDescent="0.25">
      <c r="A28" s="43">
        <f>'Q.2 data'!A28</f>
        <v>8.6736173798840355E-17</v>
      </c>
      <c r="B28" s="47">
        <f>'Q.2 data'!B28</f>
        <v>5.7000000000000002E-2</v>
      </c>
      <c r="C28" s="48">
        <f t="shared" si="0"/>
        <v>4.9439619065339004E-18</v>
      </c>
      <c r="D28" s="73">
        <f t="shared" si="1"/>
        <v>200000</v>
      </c>
      <c r="E28" s="46">
        <f t="shared" si="6"/>
        <v>61030.363227650872</v>
      </c>
      <c r="F28" s="65">
        <f t="shared" si="2"/>
        <v>3478.7307039760999</v>
      </c>
      <c r="H28" s="74">
        <f t="shared" si="7"/>
        <v>2.5000000000000001E-2</v>
      </c>
      <c r="I28" s="48">
        <f t="shared" si="3"/>
        <v>1.4250000000000001E-3</v>
      </c>
      <c r="J28" s="73">
        <f t="shared" si="4"/>
        <v>204999.99999999997</v>
      </c>
      <c r="K28" s="46">
        <f t="shared" si="8"/>
        <v>61153.826290602723</v>
      </c>
      <c r="L28" s="65">
        <f t="shared" si="5"/>
        <v>3485.7680985643551</v>
      </c>
      <c r="M28" s="48"/>
    </row>
    <row r="29" spans="1:13" x14ac:dyDescent="0.25">
      <c r="A29" s="43">
        <f>'Q.2 data'!A29</f>
        <v>1.0000000000000087E-2</v>
      </c>
      <c r="B29" s="47">
        <f>'Q.2 data'!B29</f>
        <v>5.6399999999999999E-2</v>
      </c>
      <c r="C29" s="48">
        <f t="shared" si="0"/>
        <v>5.6400000000000493E-4</v>
      </c>
      <c r="D29" s="73">
        <f t="shared" si="1"/>
        <v>202000</v>
      </c>
      <c r="E29" s="46">
        <f t="shared" si="6"/>
        <v>61080.114881916707</v>
      </c>
      <c r="F29" s="65">
        <f t="shared" si="2"/>
        <v>3444.9184793401023</v>
      </c>
      <c r="H29" s="74">
        <f t="shared" si="7"/>
        <v>2.5000000000000001E-2</v>
      </c>
      <c r="I29" s="48">
        <f t="shared" si="3"/>
        <v>1.41E-3</v>
      </c>
      <c r="J29" s="73">
        <f t="shared" si="4"/>
        <v>204999.99999999997</v>
      </c>
      <c r="K29" s="46">
        <f t="shared" si="8"/>
        <v>61153.826290602723</v>
      </c>
      <c r="L29" s="65">
        <f t="shared" si="5"/>
        <v>3449.0758027899933</v>
      </c>
      <c r="M29" s="48"/>
    </row>
    <row r="30" spans="1:13" x14ac:dyDescent="0.25">
      <c r="A30" s="43">
        <f>'Q.2 data'!A30</f>
        <v>2.0000000000000087E-2</v>
      </c>
      <c r="B30" s="47">
        <f>'Q.2 data'!B30</f>
        <v>5.4699999999999999E-2</v>
      </c>
      <c r="C30" s="48">
        <f t="shared" si="0"/>
        <v>1.0940000000000047E-3</v>
      </c>
      <c r="D30" s="73">
        <f t="shared" si="1"/>
        <v>204000</v>
      </c>
      <c r="E30" s="46">
        <f t="shared" si="6"/>
        <v>61129.376364131771</v>
      </c>
      <c r="F30" s="65">
        <f t="shared" si="2"/>
        <v>3343.7768871180078</v>
      </c>
      <c r="H30" s="74">
        <f t="shared" si="7"/>
        <v>2.5000000000000001E-2</v>
      </c>
      <c r="I30" s="48">
        <f t="shared" si="3"/>
        <v>1.3675E-3</v>
      </c>
      <c r="J30" s="73">
        <f t="shared" si="4"/>
        <v>204999.99999999997</v>
      </c>
      <c r="K30" s="46">
        <f t="shared" si="8"/>
        <v>61153.826290602723</v>
      </c>
      <c r="L30" s="65">
        <f t="shared" si="5"/>
        <v>3345.1142980959689</v>
      </c>
      <c r="M30" s="48"/>
    </row>
    <row r="31" spans="1:13" x14ac:dyDescent="0.25">
      <c r="A31" s="43">
        <f>'Q.2 data'!A31</f>
        <v>3.0000000000000089E-2</v>
      </c>
      <c r="B31" s="47">
        <f>'Q.2 data'!B31</f>
        <v>5.1999999999999998E-2</v>
      </c>
      <c r="C31" s="48">
        <f t="shared" si="0"/>
        <v>1.5600000000000045E-3</v>
      </c>
      <c r="D31" s="73">
        <f t="shared" si="1"/>
        <v>206000</v>
      </c>
      <c r="E31" s="46">
        <f t="shared" si="6"/>
        <v>61178.157238858592</v>
      </c>
      <c r="F31" s="65">
        <f t="shared" si="2"/>
        <v>3181.2641764206464</v>
      </c>
      <c r="H31" s="74">
        <f t="shared" si="7"/>
        <v>2.8750000000000067E-2</v>
      </c>
      <c r="I31" s="48">
        <f t="shared" si="3"/>
        <v>1.4950000000000035E-3</v>
      </c>
      <c r="J31" s="73">
        <f t="shared" si="4"/>
        <v>205750</v>
      </c>
      <c r="K31" s="46">
        <f t="shared" si="8"/>
        <v>61172.085592696581</v>
      </c>
      <c r="L31" s="65">
        <f t="shared" si="5"/>
        <v>3180.9484508202222</v>
      </c>
      <c r="M31" s="48"/>
    </row>
    <row r="32" spans="1:13" x14ac:dyDescent="0.25">
      <c r="A32" s="43">
        <f>'Q.2 data'!A32</f>
        <v>4.0000000000000091E-2</v>
      </c>
      <c r="B32" s="47">
        <f>'Q.2 data'!B32</f>
        <v>4.8399999999999999E-2</v>
      </c>
      <c r="C32" s="48">
        <f t="shared" si="0"/>
        <v>1.9360000000000043E-3</v>
      </c>
      <c r="D32" s="73">
        <f t="shared" si="1"/>
        <v>208000</v>
      </c>
      <c r="E32" s="46">
        <f t="shared" si="6"/>
        <v>61226.466793417276</v>
      </c>
      <c r="F32" s="65">
        <f t="shared" si="2"/>
        <v>2963.3609928013962</v>
      </c>
      <c r="H32" s="74">
        <f t="shared" si="7"/>
        <v>3.6250000000000067E-2</v>
      </c>
      <c r="I32" s="48">
        <f t="shared" si="3"/>
        <v>1.7545000000000032E-3</v>
      </c>
      <c r="J32" s="73">
        <f t="shared" si="4"/>
        <v>207250.00000000003</v>
      </c>
      <c r="K32" s="46">
        <f t="shared" si="8"/>
        <v>61208.40536498771</v>
      </c>
      <c r="L32" s="65">
        <f t="shared" si="5"/>
        <v>2962.4868196654052</v>
      </c>
      <c r="M32" s="48"/>
    </row>
    <row r="33" spans="1:13" x14ac:dyDescent="0.25">
      <c r="A33" s="43">
        <f>'Q.2 data'!A33</f>
        <v>5.0000000000000093E-2</v>
      </c>
      <c r="B33" s="47">
        <f>'Q.2 data'!B33</f>
        <v>4.4200000000000003E-2</v>
      </c>
      <c r="C33" s="48">
        <f t="shared" si="0"/>
        <v>2.2100000000000041E-3</v>
      </c>
      <c r="D33" s="73">
        <f t="shared" si="1"/>
        <v>210000</v>
      </c>
      <c r="E33" s="46">
        <f t="shared" si="6"/>
        <v>61274.314048498032</v>
      </c>
      <c r="F33" s="65">
        <f t="shared" si="2"/>
        <v>2708.3246809436132</v>
      </c>
      <c r="H33" s="74">
        <f t="shared" si="7"/>
        <v>4.3750000000000067E-2</v>
      </c>
      <c r="I33" s="48">
        <f t="shared" si="3"/>
        <v>1.9337500000000032E-3</v>
      </c>
      <c r="J33" s="73">
        <f t="shared" si="4"/>
        <v>208750.00000000003</v>
      </c>
      <c r="K33" s="46">
        <f t="shared" si="8"/>
        <v>61244.463213565512</v>
      </c>
      <c r="L33" s="65">
        <f t="shared" si="5"/>
        <v>2707.0052740395959</v>
      </c>
      <c r="M33" s="48"/>
    </row>
    <row r="34" spans="1:13" x14ac:dyDescent="0.25">
      <c r="A34" s="43">
        <f>'Q.2 data'!A34</f>
        <v>6.0000000000000095E-2</v>
      </c>
      <c r="B34" s="47">
        <f>'Q.2 data'!B34</f>
        <v>3.95E-2</v>
      </c>
      <c r="C34" s="48">
        <f t="shared" si="0"/>
        <v>2.3700000000000036E-3</v>
      </c>
      <c r="D34" s="73">
        <f t="shared" si="1"/>
        <v>212000</v>
      </c>
      <c r="E34" s="46">
        <f t="shared" si="6"/>
        <v>61321.707768270753</v>
      </c>
      <c r="F34" s="65">
        <f t="shared" si="2"/>
        <v>2422.2074568466946</v>
      </c>
      <c r="H34" s="74">
        <f t="shared" si="7"/>
        <v>5.1250000000000073E-2</v>
      </c>
      <c r="I34" s="48">
        <f t="shared" si="3"/>
        <v>2.0243750000000027E-3</v>
      </c>
      <c r="J34" s="73">
        <f t="shared" si="4"/>
        <v>210250</v>
      </c>
      <c r="K34" s="46">
        <f t="shared" si="8"/>
        <v>61280.262889175974</v>
      </c>
      <c r="L34" s="65">
        <f t="shared" si="5"/>
        <v>2420.5703841224508</v>
      </c>
      <c r="M34" s="48"/>
    </row>
    <row r="35" spans="1:13" x14ac:dyDescent="0.25">
      <c r="A35" s="43">
        <f>'Q.2 data'!A35</f>
        <v>7.000000000000009E-2</v>
      </c>
      <c r="B35" s="47">
        <f>'Q.2 data'!B35</f>
        <v>3.4599999999999999E-2</v>
      </c>
      <c r="C35" s="48">
        <f t="shared" si="0"/>
        <v>2.4220000000000031E-3</v>
      </c>
      <c r="D35" s="73">
        <f t="shared" ref="D35:D53" si="10">2*investment*(1+A35)</f>
        <v>214000</v>
      </c>
      <c r="E35" s="46">
        <f t="shared" si="6"/>
        <v>61368.656470019945</v>
      </c>
      <c r="F35" s="65">
        <f t="shared" si="2"/>
        <v>2123.3555138626898</v>
      </c>
      <c r="H35" s="74">
        <f t="shared" si="7"/>
        <v>5.8750000000000066E-2</v>
      </c>
      <c r="I35" s="48">
        <f t="shared" si="3"/>
        <v>2.032750000000002E-3</v>
      </c>
      <c r="J35" s="73">
        <f t="shared" ref="J35:J53" si="11">2*investment*(1+H35)</f>
        <v>211750.00000000003</v>
      </c>
      <c r="K35" s="46">
        <f t="shared" si="8"/>
        <v>61315.808062571501</v>
      </c>
      <c r="L35" s="65">
        <f t="shared" si="5"/>
        <v>2121.5269589649738</v>
      </c>
      <c r="M35" s="48"/>
    </row>
    <row r="36" spans="1:13" x14ac:dyDescent="0.25">
      <c r="A36" s="43">
        <f>'Q.2 data'!A36</f>
        <v>8.0000000000000085E-2</v>
      </c>
      <c r="B36" s="47">
        <f>'Q.2 data'!B36</f>
        <v>2.9700000000000001E-2</v>
      </c>
      <c r="C36" s="48">
        <f t="shared" si="0"/>
        <v>2.3760000000000027E-3</v>
      </c>
      <c r="D36" s="73">
        <f t="shared" si="10"/>
        <v>216000</v>
      </c>
      <c r="E36" s="46">
        <f t="shared" si="6"/>
        <v>61415.168433331513</v>
      </c>
      <c r="F36" s="65">
        <f t="shared" si="2"/>
        <v>1824.030502469946</v>
      </c>
      <c r="H36" s="74">
        <f t="shared" si="7"/>
        <v>6.6250000000000059E-2</v>
      </c>
      <c r="I36" s="48">
        <f t="shared" si="3"/>
        <v>1.9676250000000019E-3</v>
      </c>
      <c r="J36" s="73">
        <f t="shared" si="11"/>
        <v>213250.00000000003</v>
      </c>
      <c r="K36" s="46">
        <f t="shared" si="8"/>
        <v>61351.102326769629</v>
      </c>
      <c r="L36" s="65">
        <f t="shared" si="5"/>
        <v>1822.127739105058</v>
      </c>
      <c r="M36" s="48"/>
    </row>
    <row r="37" spans="1:13" x14ac:dyDescent="0.25">
      <c r="A37" s="43">
        <f>'Q.2 data'!A37</f>
        <v>9.000000000000008E-2</v>
      </c>
      <c r="B37" s="47">
        <f>'Q.2 data'!B37</f>
        <v>2.4899999999999999E-2</v>
      </c>
      <c r="C37" s="48">
        <f t="shared" si="0"/>
        <v>2.2410000000000017E-3</v>
      </c>
      <c r="D37" s="73">
        <f t="shared" si="10"/>
        <v>218000.00000000003</v>
      </c>
      <c r="E37" s="46">
        <f t="shared" si="6"/>
        <v>61461.251708856129</v>
      </c>
      <c r="F37" s="65">
        <f t="shared" si="2"/>
        <v>1530.3851675505175</v>
      </c>
      <c r="H37" s="74">
        <f t="shared" si="7"/>
        <v>7.3750000000000066E-2</v>
      </c>
      <c r="I37" s="48">
        <f t="shared" si="3"/>
        <v>1.8363750000000014E-3</v>
      </c>
      <c r="J37" s="73">
        <f t="shared" si="11"/>
        <v>214750</v>
      </c>
      <c r="K37" s="46">
        <f t="shared" si="8"/>
        <v>61386.14919923251</v>
      </c>
      <c r="L37" s="65">
        <f t="shared" si="5"/>
        <v>1528.5151150608895</v>
      </c>
      <c r="M37" s="48"/>
    </row>
    <row r="38" spans="1:13" x14ac:dyDescent="0.25">
      <c r="A38" s="43">
        <f>'Q.2 data'!A38</f>
        <v>0.10000000000000007</v>
      </c>
      <c r="B38" s="47">
        <f>'Q.2 data'!B38</f>
        <v>2.0500000000000001E-2</v>
      </c>
      <c r="C38" s="48">
        <f t="shared" si="0"/>
        <v>2.0500000000000015E-3</v>
      </c>
      <c r="D38" s="73">
        <f t="shared" si="10"/>
        <v>220000.00000000003</v>
      </c>
      <c r="E38" s="46">
        <f t="shared" si="6"/>
        <v>61506.914126672491</v>
      </c>
      <c r="F38" s="65">
        <f t="shared" si="2"/>
        <v>1260.891739596786</v>
      </c>
      <c r="H38" s="74">
        <f t="shared" si="7"/>
        <v>8.1250000000000044E-2</v>
      </c>
      <c r="I38" s="48">
        <f t="shared" si="3"/>
        <v>1.6656250000000009E-3</v>
      </c>
      <c r="J38" s="73">
        <f t="shared" si="11"/>
        <v>216250</v>
      </c>
      <c r="K38" s="46">
        <f t="shared" si="8"/>
        <v>61420.95212397063</v>
      </c>
      <c r="L38" s="65">
        <f t="shared" si="5"/>
        <v>1259.1295185413981</v>
      </c>
      <c r="M38" s="48"/>
    </row>
    <row r="39" spans="1:13" x14ac:dyDescent="0.25">
      <c r="A39" s="43">
        <f>'Q.2 data'!A39</f>
        <v>0.11000000000000007</v>
      </c>
      <c r="B39" s="47">
        <f>'Q.2 data'!B39</f>
        <v>1.66E-2</v>
      </c>
      <c r="C39" s="48">
        <f t="shared" si="0"/>
        <v>1.8260000000000012E-3</v>
      </c>
      <c r="D39" s="73">
        <f t="shared" si="10"/>
        <v>222000.00000000003</v>
      </c>
      <c r="E39" s="46">
        <f t="shared" si="6"/>
        <v>61552.163304272086</v>
      </c>
      <c r="F39" s="65">
        <f t="shared" si="2"/>
        <v>1021.7659108509166</v>
      </c>
      <c r="H39" s="74">
        <f t="shared" si="7"/>
        <v>8.8750000000000051E-2</v>
      </c>
      <c r="I39" s="48">
        <f t="shared" si="3"/>
        <v>1.4732500000000008E-3</v>
      </c>
      <c r="J39" s="73">
        <f t="shared" si="11"/>
        <v>217750.00000000003</v>
      </c>
      <c r="K39" s="46">
        <f t="shared" si="8"/>
        <v>61455.514473573741</v>
      </c>
      <c r="L39" s="65">
        <f t="shared" si="5"/>
        <v>1020.1615402613241</v>
      </c>
      <c r="M39" s="48"/>
    </row>
    <row r="40" spans="1:13" x14ac:dyDescent="0.25">
      <c r="A40" s="43">
        <f>'Q.2 data'!A40</f>
        <v>0.12000000000000006</v>
      </c>
      <c r="B40" s="47">
        <f>'Q.2 data'!B40</f>
        <v>1.3100000000000001E-2</v>
      </c>
      <c r="C40" s="48">
        <f t="shared" si="0"/>
        <v>1.5720000000000009E-3</v>
      </c>
      <c r="D40" s="73">
        <f t="shared" si="10"/>
        <v>224000.00000000003</v>
      </c>
      <c r="E40" s="46">
        <f t="shared" si="6"/>
        <v>61597.006654185883</v>
      </c>
      <c r="F40" s="65">
        <f t="shared" si="2"/>
        <v>806.92078716983508</v>
      </c>
      <c r="H40" s="74">
        <f t="shared" si="7"/>
        <v>9.625000000000003E-2</v>
      </c>
      <c r="I40" s="48">
        <f t="shared" si="3"/>
        <v>1.2608750000000005E-3</v>
      </c>
      <c r="J40" s="73">
        <f t="shared" si="11"/>
        <v>219250</v>
      </c>
      <c r="K40" s="46">
        <f t="shared" si="8"/>
        <v>61489.839551172146</v>
      </c>
      <c r="L40" s="65">
        <f t="shared" si="5"/>
        <v>805.51689812035511</v>
      </c>
      <c r="M40" s="48"/>
    </row>
    <row r="41" spans="1:13" x14ac:dyDescent="0.25">
      <c r="A41" s="43">
        <f>'Q.2 data'!A41</f>
        <v>0.13000000000000006</v>
      </c>
      <c r="B41" s="47">
        <f>'Q.2 data'!B41</f>
        <v>1.0200000000000001E-2</v>
      </c>
      <c r="C41" s="48">
        <f t="shared" si="0"/>
        <v>1.3260000000000008E-3</v>
      </c>
      <c r="D41" s="73">
        <f t="shared" si="10"/>
        <v>226000.00000000003</v>
      </c>
      <c r="E41" s="46">
        <f t="shared" si="6"/>
        <v>61641.451391272116</v>
      </c>
      <c r="F41" s="65">
        <f t="shared" si="2"/>
        <v>628.74280419097568</v>
      </c>
      <c r="H41" s="74">
        <f t="shared" si="7"/>
        <v>0.10375000000000004</v>
      </c>
      <c r="I41" s="48">
        <f t="shared" si="3"/>
        <v>1.0582500000000004E-3</v>
      </c>
      <c r="J41" s="73">
        <f t="shared" si="11"/>
        <v>220750</v>
      </c>
      <c r="K41" s="46">
        <f t="shared" si="8"/>
        <v>61523.930592331031</v>
      </c>
      <c r="L41" s="65">
        <f t="shared" si="5"/>
        <v>627.54409204177659</v>
      </c>
      <c r="M41" s="48"/>
    </row>
    <row r="42" spans="1:13" x14ac:dyDescent="0.25">
      <c r="A42" s="43">
        <f>'Q.2 data'!A42</f>
        <v>0.14000000000000007</v>
      </c>
      <c r="B42" s="47">
        <f>'Q.2 data'!B42</f>
        <v>7.7000000000000002E-3</v>
      </c>
      <c r="C42" s="48">
        <f t="shared" si="0"/>
        <v>1.0780000000000006E-3</v>
      </c>
      <c r="D42" s="73">
        <f t="shared" si="10"/>
        <v>228000.00000000003</v>
      </c>
      <c r="E42" s="46">
        <f t="shared" si="6"/>
        <v>61685.504539682894</v>
      </c>
      <c r="F42" s="65">
        <f t="shared" si="2"/>
        <v>474.97838495555828</v>
      </c>
      <c r="H42" s="74">
        <f t="shared" si="7"/>
        <v>0.11125000000000004</v>
      </c>
      <c r="I42" s="48">
        <f t="shared" si="3"/>
        <v>8.566250000000004E-4</v>
      </c>
      <c r="J42" s="73">
        <f t="shared" si="11"/>
        <v>222250</v>
      </c>
      <c r="K42" s="46">
        <f t="shared" si="8"/>
        <v>61557.790766880753</v>
      </c>
      <c r="L42" s="65">
        <f t="shared" si="5"/>
        <v>473.99498890498182</v>
      </c>
      <c r="M42" s="48"/>
    </row>
    <row r="43" spans="1:13" x14ac:dyDescent="0.25">
      <c r="A43" s="43">
        <f>'Q.2 data'!A43</f>
        <v>0.15000000000000008</v>
      </c>
      <c r="B43" s="47">
        <f>'Q.2 data'!B43</f>
        <v>5.7000000000000002E-3</v>
      </c>
      <c r="C43" s="48">
        <f t="shared" si="0"/>
        <v>8.5500000000000051E-4</v>
      </c>
      <c r="D43" s="73">
        <f t="shared" si="10"/>
        <v>230000.00000000003</v>
      </c>
      <c r="E43" s="46">
        <f t="shared" si="6"/>
        <v>61729.172939526667</v>
      </c>
      <c r="F43" s="65">
        <f t="shared" si="2"/>
        <v>351.856285755302</v>
      </c>
      <c r="H43" s="74">
        <f t="shared" si="7"/>
        <v>0.11875000000000005</v>
      </c>
      <c r="I43" s="48">
        <f t="shared" si="3"/>
        <v>6.7687500000000028E-4</v>
      </c>
      <c r="J43" s="73">
        <f t="shared" si="11"/>
        <v>223750.00000000003</v>
      </c>
      <c r="K43" s="46">
        <f t="shared" si="8"/>
        <v>61591.42318068551</v>
      </c>
      <c r="L43" s="65">
        <f t="shared" si="5"/>
        <v>351.07111212990742</v>
      </c>
      <c r="M43" s="48"/>
    </row>
    <row r="44" spans="1:13" x14ac:dyDescent="0.25">
      <c r="A44" s="43">
        <f>'Q.2 data'!A44</f>
        <v>0.16000000000000009</v>
      </c>
      <c r="B44" s="47">
        <f>'Q.2 data'!B44</f>
        <v>4.1999999999999997E-3</v>
      </c>
      <c r="C44" s="48">
        <f t="shared" si="0"/>
        <v>6.7200000000000029E-4</v>
      </c>
      <c r="D44" s="73">
        <f t="shared" si="10"/>
        <v>232000.00000000003</v>
      </c>
      <c r="E44" s="46">
        <f t="shared" si="6"/>
        <v>61772.46325324224</v>
      </c>
      <c r="F44" s="65">
        <f t="shared" si="2"/>
        <v>259.44434566361741</v>
      </c>
      <c r="H44" s="74">
        <f t="shared" si="7"/>
        <v>0.12625000000000006</v>
      </c>
      <c r="I44" s="48">
        <f t="shared" si="3"/>
        <v>5.3025000000000023E-4</v>
      </c>
      <c r="J44" s="73">
        <f t="shared" si="11"/>
        <v>225250</v>
      </c>
      <c r="K44" s="46">
        <f t="shared" si="8"/>
        <v>61624.830877352921</v>
      </c>
      <c r="L44" s="65">
        <f t="shared" si="5"/>
        <v>258.82428968488227</v>
      </c>
      <c r="M44" s="48"/>
    </row>
    <row r="45" spans="1:13" x14ac:dyDescent="0.25">
      <c r="A45" s="43">
        <f>'Q.2 data'!A45</f>
        <v>0.1700000000000001</v>
      </c>
      <c r="B45" s="47">
        <f>'Q.2 data'!B45</f>
        <v>3.0000000000000001E-3</v>
      </c>
      <c r="C45" s="48">
        <f t="shared" si="0"/>
        <v>5.1000000000000025E-4</v>
      </c>
      <c r="D45" s="73">
        <f t="shared" si="10"/>
        <v>234000.00000000003</v>
      </c>
      <c r="E45" s="46">
        <f t="shared" si="6"/>
        <v>61815.381971699193</v>
      </c>
      <c r="F45" s="65">
        <f t="shared" si="2"/>
        <v>185.44614591509759</v>
      </c>
      <c r="H45" s="74">
        <f t="shared" si="7"/>
        <v>0.13375000000000006</v>
      </c>
      <c r="I45" s="48">
        <f t="shared" si="3"/>
        <v>4.0125000000000019E-4</v>
      </c>
      <c r="J45" s="73">
        <f t="shared" si="11"/>
        <v>226750</v>
      </c>
      <c r="K45" s="46">
        <f t="shared" si="8"/>
        <v>61658.016839886914</v>
      </c>
      <c r="L45" s="65">
        <f t="shared" si="5"/>
        <v>184.97405051966075</v>
      </c>
      <c r="M45" s="48"/>
    </row>
    <row r="46" spans="1:13" x14ac:dyDescent="0.25">
      <c r="A46" s="43">
        <f>'Q.2 data'!A46</f>
        <v>0.1800000000000001</v>
      </c>
      <c r="B46" s="47">
        <f>'Q.2 data'!B46</f>
        <v>2.0999999999999999E-3</v>
      </c>
      <c r="C46" s="48">
        <f t="shared" si="0"/>
        <v>3.7800000000000019E-4</v>
      </c>
      <c r="D46" s="73">
        <f t="shared" si="10"/>
        <v>236000.00000000003</v>
      </c>
      <c r="E46" s="46">
        <f t="shared" si="6"/>
        <v>61857.935420038732</v>
      </c>
      <c r="F46" s="65">
        <f t="shared" si="2"/>
        <v>129.90166438208132</v>
      </c>
      <c r="H46" s="74">
        <f t="shared" si="7"/>
        <v>0.14125000000000007</v>
      </c>
      <c r="I46" s="48">
        <f t="shared" si="3"/>
        <v>2.9662500000000012E-4</v>
      </c>
      <c r="J46" s="73">
        <f t="shared" si="11"/>
        <v>228250.00000000003</v>
      </c>
      <c r="K46" s="46">
        <f t="shared" si="8"/>
        <v>61690.983992286077</v>
      </c>
      <c r="L46" s="65">
        <f t="shared" si="5"/>
        <v>129.55106638380076</v>
      </c>
      <c r="M46" s="48"/>
    </row>
    <row r="47" spans="1:13" x14ac:dyDescent="0.25">
      <c r="A47" s="43">
        <f>'Q.2 data'!A47</f>
        <v>0.19000000000000011</v>
      </c>
      <c r="B47" s="47">
        <f>'Q.2 data'!B47</f>
        <v>1.4E-3</v>
      </c>
      <c r="C47" s="48">
        <f t="shared" si="0"/>
        <v>2.6600000000000018E-4</v>
      </c>
      <c r="D47" s="73">
        <f t="shared" si="10"/>
        <v>238000.00000000003</v>
      </c>
      <c r="E47" s="46">
        <f t="shared" si="6"/>
        <v>61900.129763268065</v>
      </c>
      <c r="F47" s="65">
        <f t="shared" si="2"/>
        <v>86.660181668575291</v>
      </c>
      <c r="H47" s="74">
        <f t="shared" si="7"/>
        <v>0.14875000000000008</v>
      </c>
      <c r="I47" s="48">
        <f t="shared" si="3"/>
        <v>2.082500000000001E-4</v>
      </c>
      <c r="J47" s="73">
        <f t="shared" si="11"/>
        <v>229750.00000000003</v>
      </c>
      <c r="K47" s="46">
        <f t="shared" si="8"/>
        <v>61723.735201089672</v>
      </c>
      <c r="L47" s="65">
        <f t="shared" si="5"/>
        <v>86.413229281525545</v>
      </c>
      <c r="M47" s="48"/>
    </row>
    <row r="48" spans="1:13" x14ac:dyDescent="0.25">
      <c r="A48" s="43">
        <f>'Q.2 data'!A48</f>
        <v>0.20000000000000012</v>
      </c>
      <c r="B48" s="47">
        <f>'Q.2 data'!B48</f>
        <v>1E-3</v>
      </c>
      <c r="C48" s="48">
        <f t="shared" si="0"/>
        <v>2.0000000000000012E-4</v>
      </c>
      <c r="D48" s="73">
        <f t="shared" si="10"/>
        <v>240000.00000000003</v>
      </c>
      <c r="E48" s="46">
        <f t="shared" si="6"/>
        <v>61941.971011620648</v>
      </c>
      <c r="F48" s="65">
        <f t="shared" si="2"/>
        <v>61.941971011620652</v>
      </c>
      <c r="H48" s="74">
        <f t="shared" si="7"/>
        <v>0.15625000000000008</v>
      </c>
      <c r="I48" s="48">
        <f t="shared" si="3"/>
        <v>1.5625000000000008E-4</v>
      </c>
      <c r="J48" s="73">
        <f t="shared" si="11"/>
        <v>231250</v>
      </c>
      <c r="K48" s="46">
        <f t="shared" si="8"/>
        <v>61756.273276873355</v>
      </c>
      <c r="L48" s="65">
        <f t="shared" si="5"/>
        <v>61.756273276873358</v>
      </c>
      <c r="M48" s="48"/>
    </row>
    <row r="49" spans="1:13" x14ac:dyDescent="0.25">
      <c r="A49" s="43">
        <f>'Q.2 data'!A49</f>
        <v>0.21000000000000013</v>
      </c>
      <c r="B49" s="47">
        <f>'Q.2 data'!B49</f>
        <v>5.9999999999999995E-4</v>
      </c>
      <c r="C49" s="48">
        <f t="shared" si="0"/>
        <v>1.2600000000000008E-4</v>
      </c>
      <c r="D49" s="73">
        <f t="shared" si="10"/>
        <v>242000.00000000003</v>
      </c>
      <c r="E49" s="46">
        <f t="shared" si="6"/>
        <v>61983.465025694117</v>
      </c>
      <c r="F49" s="65">
        <f t="shared" si="2"/>
        <v>37.190079015416465</v>
      </c>
      <c r="H49" s="74">
        <f t="shared" si="7"/>
        <v>0.16375000000000009</v>
      </c>
      <c r="I49" s="48">
        <f t="shared" si="3"/>
        <v>9.8250000000000044E-5</v>
      </c>
      <c r="J49" s="73">
        <f t="shared" si="11"/>
        <v>232750</v>
      </c>
      <c r="K49" s="46">
        <f t="shared" si="8"/>
        <v>61788.600975696565</v>
      </c>
      <c r="L49" s="65">
        <f t="shared" si="5"/>
        <v>37.073160585417938</v>
      </c>
      <c r="M49" s="48"/>
    </row>
    <row r="50" spans="1:13" x14ac:dyDescent="0.25">
      <c r="A50" s="43">
        <f>'Q.2 data'!A50</f>
        <v>0.22000000000000014</v>
      </c>
      <c r="B50" s="47">
        <f>'Q.2 data'!B50</f>
        <v>4.0000000000000002E-4</v>
      </c>
      <c r="C50" s="48">
        <f t="shared" si="0"/>
        <v>8.8000000000000065E-5</v>
      </c>
      <c r="D50" s="73">
        <f t="shared" si="10"/>
        <v>244000.00000000003</v>
      </c>
      <c r="E50" s="46">
        <f t="shared" si="6"/>
        <v>62024.617521376698</v>
      </c>
      <c r="F50" s="65">
        <f t="shared" si="2"/>
        <v>24.80984700855068</v>
      </c>
      <c r="H50" s="74">
        <f t="shared" si="7"/>
        <v>0.1712500000000001</v>
      </c>
      <c r="I50" s="48">
        <f t="shared" si="3"/>
        <v>6.8500000000000039E-5</v>
      </c>
      <c r="J50" s="73">
        <f t="shared" si="11"/>
        <v>234250.00000000003</v>
      </c>
      <c r="K50" s="46">
        <f t="shared" si="8"/>
        <v>61820.721000503341</v>
      </c>
      <c r="L50" s="65">
        <f t="shared" si="5"/>
        <v>24.728288400201336</v>
      </c>
      <c r="M50" s="48"/>
    </row>
    <row r="51" spans="1:13" x14ac:dyDescent="0.25">
      <c r="A51" s="43">
        <f>'Q.2 data'!A51</f>
        <v>0.23000000000000015</v>
      </c>
      <c r="B51" s="47">
        <f>'Q.2 data'!B51</f>
        <v>2.9999999999999997E-4</v>
      </c>
      <c r="C51" s="48">
        <f t="shared" si="0"/>
        <v>6.9000000000000037E-5</v>
      </c>
      <c r="D51" s="73">
        <f t="shared" si="10"/>
        <v>246000.00000000003</v>
      </c>
      <c r="E51" s="46">
        <f t="shared" si="6"/>
        <v>62065.434074572499</v>
      </c>
      <c r="F51" s="65">
        <f t="shared" si="2"/>
        <v>18.619630222371747</v>
      </c>
      <c r="H51" s="74">
        <f t="shared" si="7"/>
        <v>0.1787500000000001</v>
      </c>
      <c r="I51" s="48">
        <f t="shared" si="3"/>
        <v>5.362500000000003E-5</v>
      </c>
      <c r="J51" s="73">
        <f t="shared" si="11"/>
        <v>235750.00000000003</v>
      </c>
      <c r="K51" s="46">
        <f t="shared" si="8"/>
        <v>61852.636002478524</v>
      </c>
      <c r="L51" s="65">
        <f t="shared" si="5"/>
        <v>18.555790800743555</v>
      </c>
      <c r="M51" s="48"/>
    </row>
    <row r="52" spans="1:13" x14ac:dyDescent="0.25">
      <c r="A52" s="43">
        <f>'Q.2 data'!A52</f>
        <v>0.24000000000000016</v>
      </c>
      <c r="B52" s="47">
        <f>'Q.2 data'!B52</f>
        <v>2.0000000000000001E-4</v>
      </c>
      <c r="C52" s="48">
        <f t="shared" si="0"/>
        <v>4.8000000000000035E-5</v>
      </c>
      <c r="D52" s="73">
        <f t="shared" si="10"/>
        <v>248000.00000000003</v>
      </c>
      <c r="E52" s="46">
        <f t="shared" si="6"/>
        <v>62105.920125735604</v>
      </c>
      <c r="F52" s="65">
        <f t="shared" si="2"/>
        <v>12.421184025147122</v>
      </c>
      <c r="H52" s="74">
        <f t="shared" si="7"/>
        <v>0.18625000000000011</v>
      </c>
      <c r="I52" s="48">
        <f t="shared" si="3"/>
        <v>3.7250000000000025E-5</v>
      </c>
      <c r="J52" s="73">
        <f t="shared" si="11"/>
        <v>237250</v>
      </c>
      <c r="K52" s="46">
        <f t="shared" si="8"/>
        <v>61884.348582360872</v>
      </c>
      <c r="L52" s="65">
        <f t="shared" si="5"/>
        <v>12.376869716472175</v>
      </c>
      <c r="M52" s="48"/>
    </row>
    <row r="53" spans="1:13" x14ac:dyDescent="0.25">
      <c r="A53" s="43">
        <f>'Q.2 data'!A53</f>
        <v>0.25000000000000017</v>
      </c>
      <c r="B53" s="47">
        <f>'Q.2 data'!B53</f>
        <v>1E-4</v>
      </c>
      <c r="C53" s="48">
        <f t="shared" si="0"/>
        <v>2.5000000000000018E-5</v>
      </c>
      <c r="D53" s="73">
        <f t="shared" si="10"/>
        <v>250000.00000000006</v>
      </c>
      <c r="E53" s="46">
        <f t="shared" si="6"/>
        <v>62146.080984221917</v>
      </c>
      <c r="F53" s="65">
        <f t="shared" si="2"/>
        <v>6.2146080984221923</v>
      </c>
      <c r="H53" s="74">
        <f t="shared" si="7"/>
        <v>0.19375000000000012</v>
      </c>
      <c r="I53" s="48">
        <f t="shared" si="3"/>
        <v>1.9375000000000014E-5</v>
      </c>
      <c r="J53" s="73">
        <f t="shared" si="11"/>
        <v>238750.00000000003</v>
      </c>
      <c r="K53" s="46">
        <f t="shared" si="8"/>
        <v>61915.861291714886</v>
      </c>
      <c r="L53" s="65">
        <f t="shared" si="5"/>
        <v>6.1915861291714887</v>
      </c>
      <c r="M53" s="48"/>
    </row>
    <row r="54" spans="1:13" x14ac:dyDescent="0.25">
      <c r="A54" s="43"/>
      <c r="B54" s="44"/>
    </row>
    <row r="55" spans="1:13" x14ac:dyDescent="0.25">
      <c r="A55" s="43"/>
      <c r="B55" s="44"/>
    </row>
    <row r="56" spans="1:13" x14ac:dyDescent="0.25">
      <c r="A56" s="43"/>
      <c r="B56" s="44"/>
    </row>
    <row r="57" spans="1:13" x14ac:dyDescent="0.25">
      <c r="A57" s="43"/>
      <c r="B57" s="44"/>
    </row>
    <row r="58" spans="1:13" x14ac:dyDescent="0.25">
      <c r="A58" s="43"/>
      <c r="B58" s="44"/>
    </row>
    <row r="59" spans="1:13" x14ac:dyDescent="0.25">
      <c r="A59" s="43"/>
      <c r="B59" s="44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53"/>
  <sheetViews>
    <sheetView workbookViewId="0">
      <selection activeCell="B3" sqref="B3"/>
    </sheetView>
  </sheetViews>
  <sheetFormatPr defaultRowHeight="15" x14ac:dyDescent="0.25"/>
  <cols>
    <col min="2" max="2" width="11" customWidth="1"/>
  </cols>
  <sheetData>
    <row r="1" spans="1:13" x14ac:dyDescent="0.25">
      <c r="A1" s="50" t="s">
        <v>26</v>
      </c>
    </row>
    <row r="2" spans="1:13" x14ac:dyDescent="0.25">
      <c r="A2" t="s">
        <v>27</v>
      </c>
      <c r="B2" t="s">
        <v>32</v>
      </c>
      <c r="D2" t="s">
        <v>40</v>
      </c>
    </row>
    <row r="3" spans="1:13" x14ac:dyDescent="0.25">
      <c r="A3" s="43">
        <f>'Q.2 data'!A3</f>
        <v>-0.25</v>
      </c>
      <c r="B3" s="75">
        <f>'Q.2 (iv)'!K3</f>
        <v>61153.826290602723</v>
      </c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x14ac:dyDescent="0.25">
      <c r="A4" s="43">
        <f>'Q.2 data'!A4</f>
        <v>-0.24</v>
      </c>
      <c r="B4" s="75">
        <f>'Q.2 (iv)'!K4</f>
        <v>61153.826290602723</v>
      </c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x14ac:dyDescent="0.25">
      <c r="A5" s="43">
        <f>'Q.2 data'!A5</f>
        <v>-0.22999999999999998</v>
      </c>
      <c r="B5" s="75">
        <f>'Q.2 (iv)'!K5</f>
        <v>61153.826290602723</v>
      </c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x14ac:dyDescent="0.25">
      <c r="A6" s="43">
        <f>'Q.2 data'!A6</f>
        <v>-0.21999999999999997</v>
      </c>
      <c r="B6" s="75">
        <f>'Q.2 (iv)'!K6</f>
        <v>61153.826290602723</v>
      </c>
      <c r="D6" s="50"/>
      <c r="E6" s="50"/>
      <c r="F6" s="50"/>
      <c r="G6" s="50"/>
      <c r="H6" s="50"/>
      <c r="I6" s="50"/>
      <c r="J6" s="50"/>
      <c r="K6" s="50"/>
      <c r="L6" s="50"/>
      <c r="M6" s="50"/>
    </row>
    <row r="7" spans="1:13" x14ac:dyDescent="0.25">
      <c r="A7" s="43">
        <f>'Q.2 data'!A7</f>
        <v>-0.20999999999999996</v>
      </c>
      <c r="B7" s="75">
        <f>'Q.2 (iv)'!K7</f>
        <v>61153.826290602723</v>
      </c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13" x14ac:dyDescent="0.25">
      <c r="A8" s="43">
        <f>'Q.2 data'!A8</f>
        <v>-0.19999999999999996</v>
      </c>
      <c r="B8" s="75">
        <f>'Q.2 (iv)'!K8</f>
        <v>61153.826290602723</v>
      </c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3" x14ac:dyDescent="0.25">
      <c r="A9" s="43">
        <f>'Q.2 data'!A9</f>
        <v>-0.18999999999999995</v>
      </c>
      <c r="B9" s="75">
        <f>'Q.2 (iv)'!K9</f>
        <v>61153.826290602723</v>
      </c>
      <c r="D9" s="50"/>
      <c r="E9" s="50"/>
      <c r="F9" s="50"/>
      <c r="G9" s="50"/>
      <c r="H9" s="50"/>
      <c r="I9" s="50"/>
      <c r="J9" s="50"/>
      <c r="K9" s="50"/>
      <c r="L9" s="50"/>
      <c r="M9" s="50"/>
    </row>
    <row r="10" spans="1:13" x14ac:dyDescent="0.25">
      <c r="A10" s="43">
        <f>'Q.2 data'!A10</f>
        <v>-0.17999999999999994</v>
      </c>
      <c r="B10" s="75">
        <f>'Q.2 (iv)'!K10</f>
        <v>61153.826290602723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</row>
    <row r="11" spans="1:13" x14ac:dyDescent="0.25">
      <c r="A11" s="43">
        <f>'Q.2 data'!A11</f>
        <v>-0.16999999999999993</v>
      </c>
      <c r="B11" s="75">
        <f>'Q.2 (iv)'!K11</f>
        <v>61153.826290602723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</row>
    <row r="12" spans="1:13" x14ac:dyDescent="0.25">
      <c r="A12" s="43">
        <f>'Q.2 data'!A12</f>
        <v>-0.15999999999999992</v>
      </c>
      <c r="B12" s="75">
        <f>'Q.2 (iv)'!K12</f>
        <v>61153.826290602723</v>
      </c>
      <c r="D12" s="50"/>
      <c r="E12" s="50"/>
      <c r="F12" s="50"/>
      <c r="G12" s="50"/>
      <c r="H12" s="50"/>
      <c r="I12" s="50"/>
      <c r="J12" s="50"/>
      <c r="K12" s="50"/>
      <c r="L12" s="50"/>
      <c r="M12" s="50"/>
    </row>
    <row r="13" spans="1:13" x14ac:dyDescent="0.25">
      <c r="A13" s="43">
        <f>'Q.2 data'!A13</f>
        <v>-0.14999999999999991</v>
      </c>
      <c r="B13" s="75">
        <f>'Q.2 (iv)'!K13</f>
        <v>61153.826290602723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</row>
    <row r="14" spans="1:13" x14ac:dyDescent="0.25">
      <c r="A14" s="43">
        <f>'Q.2 data'!A14</f>
        <v>-0.1399999999999999</v>
      </c>
      <c r="B14" s="75">
        <f>'Q.2 (iv)'!K14</f>
        <v>61153.826290602723</v>
      </c>
      <c r="D14" s="50"/>
      <c r="E14" s="50"/>
      <c r="F14" s="50"/>
      <c r="G14" s="50"/>
      <c r="H14" s="50"/>
      <c r="I14" s="50"/>
      <c r="J14" s="50"/>
      <c r="K14" s="50"/>
      <c r="L14" s="50"/>
      <c r="M14" s="50"/>
    </row>
    <row r="15" spans="1:13" x14ac:dyDescent="0.25">
      <c r="A15" s="43">
        <f>'Q.2 data'!A15</f>
        <v>-0.12999999999999989</v>
      </c>
      <c r="B15" s="75">
        <f>'Q.2 (iv)'!K15</f>
        <v>61153.826290602723</v>
      </c>
      <c r="D15" s="50"/>
      <c r="E15" s="50"/>
      <c r="F15" s="50"/>
      <c r="G15" s="50"/>
      <c r="H15" s="50"/>
      <c r="I15" s="50"/>
      <c r="J15" s="50"/>
      <c r="K15" s="50"/>
      <c r="L15" s="50"/>
      <c r="M15" s="50"/>
    </row>
    <row r="16" spans="1:13" x14ac:dyDescent="0.25">
      <c r="A16" s="43">
        <f>'Q.2 data'!A16</f>
        <v>-0.1199999999999999</v>
      </c>
      <c r="B16" s="75">
        <f>'Q.2 (iv)'!K16</f>
        <v>61153.826290602723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</row>
    <row r="17" spans="1:13" x14ac:dyDescent="0.25">
      <c r="A17" s="43">
        <f>'Q.2 data'!A17</f>
        <v>-0.1099999999999999</v>
      </c>
      <c r="B17" s="75">
        <f>'Q.2 (iv)'!K17</f>
        <v>61153.826290602723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x14ac:dyDescent="0.25">
      <c r="A18" s="43">
        <f>'Q.2 data'!A18</f>
        <v>-9.9999999999999908E-2</v>
      </c>
      <c r="B18" s="75">
        <f>'Q.2 (iv)'!K18</f>
        <v>61153.826290602723</v>
      </c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spans="1:13" x14ac:dyDescent="0.25">
      <c r="A19" s="43">
        <f>'Q.2 data'!A19</f>
        <v>-8.9999999999999913E-2</v>
      </c>
      <c r="B19" s="75">
        <f>'Q.2 (iv)'!K19</f>
        <v>61153.826290602723</v>
      </c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 x14ac:dyDescent="0.25">
      <c r="A20" s="43">
        <f>'Q.2 data'!A20</f>
        <v>-7.9999999999999918E-2</v>
      </c>
      <c r="B20" s="75">
        <f>'Q.2 (iv)'!K20</f>
        <v>61153.826290602723</v>
      </c>
      <c r="D20" s="50"/>
      <c r="E20" s="50"/>
      <c r="F20" s="50"/>
      <c r="G20" s="50"/>
      <c r="H20" s="50"/>
      <c r="I20" s="50"/>
      <c r="J20" s="50"/>
      <c r="K20" s="50"/>
      <c r="L20" s="50"/>
      <c r="M20" s="50"/>
    </row>
    <row r="21" spans="1:13" x14ac:dyDescent="0.25">
      <c r="A21" s="43">
        <f>'Q.2 data'!A21</f>
        <v>-6.9999999999999923E-2</v>
      </c>
      <c r="B21" s="75">
        <f>'Q.2 (iv)'!K21</f>
        <v>61153.826290602723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</row>
    <row r="22" spans="1:13" x14ac:dyDescent="0.25">
      <c r="A22" s="43">
        <f>'Q.2 data'!A22</f>
        <v>-5.9999999999999921E-2</v>
      </c>
      <c r="B22" s="75">
        <f>'Q.2 (iv)'!K22</f>
        <v>61153.826290602723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</row>
    <row r="23" spans="1:13" x14ac:dyDescent="0.25">
      <c r="A23" s="43">
        <f>'Q.2 data'!A23</f>
        <v>-4.999999999999992E-2</v>
      </c>
      <c r="B23" s="75">
        <f>'Q.2 (iv)'!K23</f>
        <v>61153.826290602723</v>
      </c>
      <c r="D23" s="50"/>
      <c r="E23" s="50"/>
      <c r="F23" s="50"/>
      <c r="G23" s="50"/>
      <c r="H23" s="50"/>
      <c r="I23" s="50"/>
      <c r="J23" s="50"/>
      <c r="K23" s="50"/>
      <c r="L23" s="50"/>
      <c r="M23" s="50"/>
    </row>
    <row r="24" spans="1:13" x14ac:dyDescent="0.25">
      <c r="A24" s="43">
        <f>'Q.2 data'!A24</f>
        <v>-3.9999999999999918E-2</v>
      </c>
      <c r="B24" s="75">
        <f>'Q.2 (iv)'!K24</f>
        <v>61153.826290602723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</row>
    <row r="25" spans="1:13" x14ac:dyDescent="0.25">
      <c r="A25" s="43">
        <f>'Q.2 data'!A25</f>
        <v>-2.9999999999999916E-2</v>
      </c>
      <c r="B25" s="75">
        <f>'Q.2 (iv)'!K25</f>
        <v>61153.826290602723</v>
      </c>
    </row>
    <row r="26" spans="1:13" x14ac:dyDescent="0.25">
      <c r="A26" s="43">
        <f>'Q.2 data'!A26</f>
        <v>-1.9999999999999914E-2</v>
      </c>
      <c r="B26" s="75">
        <f>'Q.2 (iv)'!K26</f>
        <v>61153.826290602723</v>
      </c>
    </row>
    <row r="27" spans="1:13" x14ac:dyDescent="0.25">
      <c r="A27" s="43">
        <f>'Q.2 data'!A27</f>
        <v>-9.9999999999999135E-3</v>
      </c>
      <c r="B27" s="75">
        <f>'Q.2 (iv)'!K27</f>
        <v>61153.826290602723</v>
      </c>
    </row>
    <row r="28" spans="1:13" x14ac:dyDescent="0.25">
      <c r="A28" s="43">
        <f>'Q.2 data'!A28</f>
        <v>8.6736173798840355E-17</v>
      </c>
      <c r="B28" s="75">
        <f>'Q.2 (iv)'!K28</f>
        <v>61153.826290602723</v>
      </c>
    </row>
    <row r="29" spans="1:13" x14ac:dyDescent="0.25">
      <c r="A29" s="43">
        <f>'Q.2 data'!A29</f>
        <v>1.0000000000000087E-2</v>
      </c>
      <c r="B29" s="75">
        <f>'Q.2 (iv)'!K29</f>
        <v>61153.826290602723</v>
      </c>
    </row>
    <row r="30" spans="1:13" x14ac:dyDescent="0.25">
      <c r="A30" s="43">
        <f>'Q.2 data'!A30</f>
        <v>2.0000000000000087E-2</v>
      </c>
      <c r="B30" s="75">
        <f>'Q.2 (iv)'!K30</f>
        <v>61153.826290602723</v>
      </c>
    </row>
    <row r="31" spans="1:13" x14ac:dyDescent="0.25">
      <c r="A31" s="43">
        <f>'Q.2 data'!A31</f>
        <v>3.0000000000000089E-2</v>
      </c>
      <c r="B31" s="75">
        <f>'Q.2 (iv)'!K31</f>
        <v>61172.085592696581</v>
      </c>
    </row>
    <row r="32" spans="1:13" x14ac:dyDescent="0.25">
      <c r="A32" s="43">
        <f>'Q.2 data'!A32</f>
        <v>4.0000000000000091E-2</v>
      </c>
      <c r="B32" s="75">
        <f>'Q.2 (iv)'!K32</f>
        <v>61208.40536498771</v>
      </c>
    </row>
    <row r="33" spans="1:2" x14ac:dyDescent="0.25">
      <c r="A33" s="43">
        <f>'Q.2 data'!A33</f>
        <v>5.0000000000000093E-2</v>
      </c>
      <c r="B33" s="75">
        <f>'Q.2 (iv)'!K33</f>
        <v>61244.463213565512</v>
      </c>
    </row>
    <row r="34" spans="1:2" x14ac:dyDescent="0.25">
      <c r="A34" s="43">
        <f>'Q.2 data'!A34</f>
        <v>6.0000000000000095E-2</v>
      </c>
      <c r="B34" s="75">
        <f>'Q.2 (iv)'!K34</f>
        <v>61280.262889175974</v>
      </c>
    </row>
    <row r="35" spans="1:2" x14ac:dyDescent="0.25">
      <c r="A35" s="43">
        <f>'Q.2 data'!A35</f>
        <v>7.000000000000009E-2</v>
      </c>
      <c r="B35" s="75">
        <f>'Q.2 (iv)'!K35</f>
        <v>61315.808062571501</v>
      </c>
    </row>
    <row r="36" spans="1:2" x14ac:dyDescent="0.25">
      <c r="A36" s="43">
        <f>'Q.2 data'!A36</f>
        <v>8.0000000000000085E-2</v>
      </c>
      <c r="B36" s="75">
        <f>'Q.2 (iv)'!K36</f>
        <v>61351.102326769629</v>
      </c>
    </row>
    <row r="37" spans="1:2" x14ac:dyDescent="0.25">
      <c r="A37" s="43">
        <f>'Q.2 data'!A37</f>
        <v>9.000000000000008E-2</v>
      </c>
      <c r="B37" s="75">
        <f>'Q.2 (iv)'!K37</f>
        <v>61386.14919923251</v>
      </c>
    </row>
    <row r="38" spans="1:2" x14ac:dyDescent="0.25">
      <c r="A38" s="43">
        <f>'Q.2 data'!A38</f>
        <v>0.10000000000000007</v>
      </c>
      <c r="B38" s="75">
        <f>'Q.2 (iv)'!K38</f>
        <v>61420.95212397063</v>
      </c>
    </row>
    <row r="39" spans="1:2" x14ac:dyDescent="0.25">
      <c r="A39" s="43">
        <f>'Q.2 data'!A39</f>
        <v>0.11000000000000007</v>
      </c>
      <c r="B39" s="75">
        <f>'Q.2 (iv)'!K39</f>
        <v>61455.514473573741</v>
      </c>
    </row>
    <row r="40" spans="1:2" x14ac:dyDescent="0.25">
      <c r="A40" s="43">
        <f>'Q.2 data'!A40</f>
        <v>0.12000000000000006</v>
      </c>
      <c r="B40" s="75">
        <f>'Q.2 (iv)'!K40</f>
        <v>61489.839551172146</v>
      </c>
    </row>
    <row r="41" spans="1:2" x14ac:dyDescent="0.25">
      <c r="A41" s="43">
        <f>'Q.2 data'!A41</f>
        <v>0.13000000000000006</v>
      </c>
      <c r="B41" s="75">
        <f>'Q.2 (iv)'!K41</f>
        <v>61523.930592331031</v>
      </c>
    </row>
    <row r="42" spans="1:2" x14ac:dyDescent="0.25">
      <c r="A42" s="43">
        <f>'Q.2 data'!A42</f>
        <v>0.14000000000000007</v>
      </c>
      <c r="B42" s="75">
        <f>'Q.2 (iv)'!K42</f>
        <v>61557.790766880753</v>
      </c>
    </row>
    <row r="43" spans="1:2" x14ac:dyDescent="0.25">
      <c r="A43" s="43">
        <f>'Q.2 data'!A43</f>
        <v>0.15000000000000008</v>
      </c>
      <c r="B43" s="75">
        <f>'Q.2 (iv)'!K43</f>
        <v>61591.42318068551</v>
      </c>
    </row>
    <row r="44" spans="1:2" x14ac:dyDescent="0.25">
      <c r="A44" s="43">
        <f>'Q.2 data'!A44</f>
        <v>0.16000000000000009</v>
      </c>
      <c r="B44" s="75">
        <f>'Q.2 (iv)'!K44</f>
        <v>61624.830877352921</v>
      </c>
    </row>
    <row r="45" spans="1:2" x14ac:dyDescent="0.25">
      <c r="A45" s="43">
        <f>'Q.2 data'!A45</f>
        <v>0.1700000000000001</v>
      </c>
      <c r="B45" s="75">
        <f>'Q.2 (iv)'!K45</f>
        <v>61658.016839886914</v>
      </c>
    </row>
    <row r="46" spans="1:2" x14ac:dyDescent="0.25">
      <c r="A46" s="43">
        <f>'Q.2 data'!A46</f>
        <v>0.1800000000000001</v>
      </c>
      <c r="B46" s="75">
        <f>'Q.2 (iv)'!K46</f>
        <v>61690.983992286077</v>
      </c>
    </row>
    <row r="47" spans="1:2" x14ac:dyDescent="0.25">
      <c r="A47" s="43">
        <f>'Q.2 data'!A47</f>
        <v>0.19000000000000011</v>
      </c>
      <c r="B47" s="75">
        <f>'Q.2 (iv)'!K47</f>
        <v>61723.735201089672</v>
      </c>
    </row>
    <row r="48" spans="1:2" x14ac:dyDescent="0.25">
      <c r="A48" s="43">
        <f>'Q.2 data'!A48</f>
        <v>0.20000000000000012</v>
      </c>
      <c r="B48" s="75">
        <f>'Q.2 (iv)'!K48</f>
        <v>61756.273276873355</v>
      </c>
    </row>
    <row r="49" spans="1:2" x14ac:dyDescent="0.25">
      <c r="A49" s="43">
        <f>'Q.2 data'!A49</f>
        <v>0.21000000000000013</v>
      </c>
      <c r="B49" s="75">
        <f>'Q.2 (iv)'!K49</f>
        <v>61788.600975696565</v>
      </c>
    </row>
    <row r="50" spans="1:2" x14ac:dyDescent="0.25">
      <c r="A50" s="43">
        <f>'Q.2 data'!A50</f>
        <v>0.22000000000000014</v>
      </c>
      <c r="B50" s="75">
        <f>'Q.2 (iv)'!K50</f>
        <v>61820.721000503341</v>
      </c>
    </row>
    <row r="51" spans="1:2" x14ac:dyDescent="0.25">
      <c r="A51" s="43">
        <f>'Q.2 data'!A51</f>
        <v>0.23000000000000015</v>
      </c>
      <c r="B51" s="75">
        <f>'Q.2 (iv)'!K51</f>
        <v>61852.636002478524</v>
      </c>
    </row>
    <row r="52" spans="1:2" x14ac:dyDescent="0.25">
      <c r="A52" s="43">
        <f>'Q.2 data'!A52</f>
        <v>0.24000000000000016</v>
      </c>
      <c r="B52" s="75">
        <f>'Q.2 (iv)'!K52</f>
        <v>61884.348582360872</v>
      </c>
    </row>
    <row r="53" spans="1:2" x14ac:dyDescent="0.25">
      <c r="A53" s="43">
        <f>'Q.2 data'!A53</f>
        <v>0.25000000000000017</v>
      </c>
      <c r="B53" s="75">
        <f>'Q.2 (iv)'!K53</f>
        <v>61915.861291714886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6"/>
  <sheetViews>
    <sheetView workbookViewId="0"/>
  </sheetViews>
  <sheetFormatPr defaultRowHeight="15" x14ac:dyDescent="0.25"/>
  <sheetData>
    <row r="1" spans="1:12" x14ac:dyDescent="0.25">
      <c r="A1" s="50"/>
      <c r="L1" s="5"/>
    </row>
    <row r="2" spans="1:12" x14ac:dyDescent="0.25">
      <c r="A2" t="s">
        <v>44</v>
      </c>
      <c r="L2" s="5"/>
    </row>
    <row r="3" spans="1:12" x14ac:dyDescent="0.25">
      <c r="A3" s="76" t="s">
        <v>96</v>
      </c>
      <c r="B3" s="76"/>
      <c r="C3" s="76"/>
      <c r="D3" s="76"/>
      <c r="E3" s="76"/>
      <c r="F3" s="76"/>
      <c r="G3" s="76"/>
      <c r="H3" s="76"/>
      <c r="I3" s="76"/>
      <c r="J3" s="76"/>
      <c r="L3" s="5"/>
    </row>
    <row r="4" spans="1:12" x14ac:dyDescent="0.25">
      <c r="A4" s="76" t="s">
        <v>97</v>
      </c>
      <c r="B4" s="76"/>
      <c r="C4" s="76"/>
      <c r="D4" s="76"/>
      <c r="E4" s="76"/>
      <c r="F4" s="76"/>
      <c r="G4" s="76"/>
      <c r="H4" s="76"/>
      <c r="I4" s="76"/>
      <c r="J4" s="76"/>
      <c r="L4" s="5"/>
    </row>
    <row r="5" spans="1:12" ht="22.5" customHeight="1" x14ac:dyDescent="0.25">
      <c r="A5" s="76" t="s">
        <v>98</v>
      </c>
      <c r="B5" s="76"/>
      <c r="C5" s="76"/>
      <c r="D5" s="76"/>
      <c r="E5" s="76"/>
      <c r="F5" s="76"/>
      <c r="G5" s="76"/>
      <c r="H5" s="76"/>
      <c r="I5" s="76"/>
      <c r="J5" s="76"/>
      <c r="L5" s="5"/>
    </row>
    <row r="6" spans="1:12" x14ac:dyDescent="0.25">
      <c r="A6" s="76" t="s">
        <v>99</v>
      </c>
      <c r="B6" s="76"/>
      <c r="C6" s="76"/>
      <c r="D6" s="76"/>
      <c r="E6" s="76"/>
      <c r="F6" s="76"/>
      <c r="G6" s="76"/>
      <c r="H6" s="76"/>
      <c r="I6" s="76"/>
      <c r="J6" s="76"/>
      <c r="L6" s="5"/>
    </row>
    <row r="7" spans="1:12" x14ac:dyDescent="0.25">
      <c r="A7" s="76" t="s">
        <v>100</v>
      </c>
      <c r="B7" s="76"/>
      <c r="C7" s="76"/>
      <c r="D7" s="76"/>
      <c r="E7" s="76"/>
      <c r="F7" s="76"/>
      <c r="G7" s="76"/>
      <c r="H7" s="76"/>
      <c r="I7" s="76"/>
      <c r="J7" s="76"/>
      <c r="L7" s="5"/>
    </row>
    <row r="8" spans="1:12" x14ac:dyDescent="0.25">
      <c r="A8" s="76"/>
      <c r="B8" s="76"/>
      <c r="C8" s="76"/>
      <c r="D8" s="76"/>
      <c r="E8" s="76"/>
      <c r="F8" s="76"/>
      <c r="G8" s="76"/>
      <c r="H8" s="76"/>
      <c r="I8" s="76"/>
      <c r="J8" s="76"/>
      <c r="L8" s="5"/>
    </row>
    <row r="9" spans="1:12" x14ac:dyDescent="0.25">
      <c r="A9" s="76"/>
      <c r="B9" s="76"/>
      <c r="C9" s="76"/>
      <c r="D9" s="76"/>
      <c r="E9" s="76"/>
      <c r="F9" s="76"/>
      <c r="G9" s="76"/>
      <c r="H9" s="76"/>
      <c r="I9" s="76"/>
      <c r="J9" s="76"/>
      <c r="L9" s="5"/>
    </row>
    <row r="10" spans="1:12" x14ac:dyDescent="0.25">
      <c r="A10" s="76"/>
      <c r="B10" s="76"/>
      <c r="C10" s="76"/>
      <c r="D10" s="76"/>
      <c r="E10" s="76"/>
      <c r="F10" s="76"/>
      <c r="G10" s="76"/>
      <c r="H10" s="76"/>
      <c r="I10" s="76"/>
      <c r="J10" s="76"/>
      <c r="L10" s="5"/>
    </row>
    <row r="11" spans="1:12" x14ac:dyDescent="0.25">
      <c r="A11" s="76"/>
      <c r="B11" s="76"/>
      <c r="C11" s="76"/>
      <c r="D11" s="76"/>
      <c r="E11" s="76"/>
      <c r="F11" s="76"/>
      <c r="G11" s="76"/>
      <c r="H11" s="76"/>
      <c r="I11" s="76"/>
      <c r="J11" s="76"/>
      <c r="L11" s="5"/>
    </row>
    <row r="12" spans="1:12" x14ac:dyDescent="0.25">
      <c r="A12" s="76"/>
      <c r="B12" s="76"/>
      <c r="C12" s="76"/>
      <c r="D12" s="76"/>
      <c r="E12" s="76"/>
      <c r="F12" s="76"/>
      <c r="G12" s="76"/>
      <c r="H12" s="76"/>
      <c r="I12" s="76"/>
      <c r="J12" s="76"/>
      <c r="L12" s="5"/>
    </row>
    <row r="13" spans="1:12" x14ac:dyDescent="0.25">
      <c r="L13" s="5"/>
    </row>
    <row r="14" spans="1:12" x14ac:dyDescent="0.25">
      <c r="L14" s="5"/>
    </row>
    <row r="15" spans="1:12" x14ac:dyDescent="0.25">
      <c r="L15" s="5"/>
    </row>
    <row r="16" spans="1:12" x14ac:dyDescent="0.25">
      <c r="L16" s="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RowHeight="15" x14ac:dyDescent="0.25"/>
  <cols>
    <col min="1" max="1" width="27.140625" customWidth="1"/>
    <col min="2" max="2" width="10.42578125" bestFit="1" customWidth="1"/>
  </cols>
  <sheetData>
    <row r="1" spans="1:5" x14ac:dyDescent="0.25">
      <c r="A1" t="s">
        <v>45</v>
      </c>
      <c r="B1">
        <v>52</v>
      </c>
    </row>
    <row r="2" spans="1:5" x14ac:dyDescent="0.25">
      <c r="A2" s="51" t="s">
        <v>46</v>
      </c>
      <c r="B2" s="4">
        <v>0.15</v>
      </c>
    </row>
    <row r="3" spans="1:5" x14ac:dyDescent="0.25">
      <c r="A3" t="s">
        <v>47</v>
      </c>
      <c r="B3">
        <v>47.5</v>
      </c>
    </row>
    <row r="4" spans="1:5" x14ac:dyDescent="0.25">
      <c r="D4" s="5"/>
      <c r="E4" s="5"/>
    </row>
    <row r="5" spans="1:5" x14ac:dyDescent="0.25">
      <c r="A5" t="s">
        <v>48</v>
      </c>
      <c r="B5">
        <v>93.7</v>
      </c>
      <c r="D5" s="5"/>
      <c r="E5" s="5"/>
    </row>
    <row r="6" spans="1:5" x14ac:dyDescent="0.25">
      <c r="A6" t="s">
        <v>49</v>
      </c>
      <c r="B6" s="52">
        <f>-LN(B5/100)</f>
        <v>6.5071996743714805E-2</v>
      </c>
      <c r="D6" s="5"/>
      <c r="E6" s="5"/>
    </row>
    <row r="7" spans="1:5" x14ac:dyDescent="0.25">
      <c r="D7" s="5"/>
      <c r="E7" s="5"/>
    </row>
    <row r="8" spans="1:5" x14ac:dyDescent="0.25">
      <c r="A8" t="s">
        <v>50</v>
      </c>
      <c r="B8" s="53">
        <f>(LN(B1/B3)+(B6+(B2^2/2)))/B2</f>
        <v>1.1122400285636447</v>
      </c>
      <c r="D8" s="5"/>
      <c r="E8" s="5"/>
    </row>
    <row r="9" spans="1:5" x14ac:dyDescent="0.25">
      <c r="A9" t="s">
        <v>51</v>
      </c>
      <c r="B9" s="53">
        <f>B8-B2</f>
        <v>0.96224002856364466</v>
      </c>
      <c r="C9" s="53"/>
      <c r="D9" s="5"/>
      <c r="E9" s="5"/>
    </row>
    <row r="10" spans="1:5" x14ac:dyDescent="0.25">
      <c r="D10" s="5"/>
      <c r="E10" s="5"/>
    </row>
    <row r="11" spans="1:5" x14ac:dyDescent="0.25">
      <c r="A11" s="4" t="s">
        <v>107</v>
      </c>
      <c r="B11" s="77">
        <f>_xlfn.NORM.DIST(B8,0,1,TRUE)</f>
        <v>0.86698251927171555</v>
      </c>
      <c r="D11" s="5"/>
      <c r="E11" s="5"/>
    </row>
    <row r="12" spans="1:5" x14ac:dyDescent="0.25">
      <c r="A12" s="4" t="s">
        <v>108</v>
      </c>
      <c r="B12" s="77">
        <f>_xlfn.NORM.DIST(B9,0,1,TRUE)</f>
        <v>0.83203547692090285</v>
      </c>
      <c r="D12" s="5"/>
      <c r="E12" s="5"/>
    </row>
    <row r="13" spans="1:5" x14ac:dyDescent="0.25">
      <c r="D13" s="5"/>
      <c r="E13" s="5"/>
    </row>
    <row r="14" spans="1:5" x14ac:dyDescent="0.25">
      <c r="A14" t="s">
        <v>71</v>
      </c>
      <c r="B14">
        <f>B3*EXP(-B6)*(1-B12) - B1*(1-B11)</f>
        <v>0.55877201307212498</v>
      </c>
      <c r="D14" s="5"/>
      <c r="E14" s="5"/>
    </row>
    <row r="15" spans="1:5" x14ac:dyDescent="0.25">
      <c r="A15" s="54"/>
      <c r="D15" s="5"/>
      <c r="E15" s="5"/>
    </row>
    <row r="16" spans="1:5" ht="30" x14ac:dyDescent="0.25">
      <c r="A16" s="54" t="s">
        <v>101</v>
      </c>
      <c r="B16" s="55">
        <f>QUOTIENT(1000,B14)</f>
        <v>1789</v>
      </c>
      <c r="D16" s="5"/>
      <c r="E16" s="5"/>
    </row>
    <row r="17" spans="1:5" ht="18" customHeight="1" x14ac:dyDescent="0.25">
      <c r="A17" s="54" t="s">
        <v>102</v>
      </c>
      <c r="B17">
        <f>1000- (B14*B16)</f>
        <v>0.3568686139684587</v>
      </c>
      <c r="D17" s="5"/>
      <c r="E17" s="5"/>
    </row>
    <row r="18" spans="1:5" x14ac:dyDescent="0.25">
      <c r="A18" s="54"/>
      <c r="D18" s="5"/>
      <c r="E18" s="5"/>
    </row>
    <row r="19" spans="1:5" x14ac:dyDescent="0.25">
      <c r="D19" s="5"/>
      <c r="E19" s="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ColWidth="8.7109375" defaultRowHeight="15" x14ac:dyDescent="0.25"/>
  <cols>
    <col min="1" max="1" width="19" customWidth="1"/>
  </cols>
  <sheetData>
    <row r="1" spans="1:4" x14ac:dyDescent="0.25">
      <c r="A1" t="s">
        <v>52</v>
      </c>
      <c r="B1">
        <v>10</v>
      </c>
    </row>
    <row r="3" spans="1:4" x14ac:dyDescent="0.25">
      <c r="B3" t="s">
        <v>53</v>
      </c>
      <c r="C3" t="s">
        <v>28</v>
      </c>
    </row>
    <row r="4" spans="1:4" x14ac:dyDescent="0.25">
      <c r="A4" t="s">
        <v>54</v>
      </c>
      <c r="B4">
        <v>1.2</v>
      </c>
      <c r="C4">
        <v>0.55000000000000004</v>
      </c>
    </row>
    <row r="5" spans="1:4" x14ac:dyDescent="0.25">
      <c r="B5">
        <v>0.8</v>
      </c>
      <c r="C5">
        <v>0.45</v>
      </c>
    </row>
    <row r="7" spans="1:4" x14ac:dyDescent="0.25">
      <c r="A7" t="s">
        <v>55</v>
      </c>
      <c r="B7">
        <v>0.05</v>
      </c>
      <c r="C7" s="5"/>
      <c r="D7" s="5"/>
    </row>
    <row r="8" spans="1:4" x14ac:dyDescent="0.25">
      <c r="C8" s="5"/>
      <c r="D8" s="5"/>
    </row>
    <row r="9" spans="1:4" x14ac:dyDescent="0.25">
      <c r="A9" t="s">
        <v>56</v>
      </c>
      <c r="B9">
        <v>11.5</v>
      </c>
      <c r="C9" s="5"/>
      <c r="D9" s="5"/>
    </row>
    <row r="10" spans="1:4" x14ac:dyDescent="0.25">
      <c r="C10" s="5"/>
      <c r="D10" s="5"/>
    </row>
    <row r="11" spans="1:4" x14ac:dyDescent="0.25">
      <c r="A11" t="s">
        <v>57</v>
      </c>
      <c r="B11">
        <f>(B1*B4)-B9</f>
        <v>0.5</v>
      </c>
      <c r="C11" s="83"/>
      <c r="D11" s="5"/>
    </row>
    <row r="12" spans="1:4" x14ac:dyDescent="0.25">
      <c r="A12" t="s">
        <v>58</v>
      </c>
      <c r="B12">
        <f>MAX((B1*B5)-B9,0)</f>
        <v>0</v>
      </c>
      <c r="C12" s="83"/>
      <c r="D12" s="5"/>
    </row>
    <row r="13" spans="1:4" x14ac:dyDescent="0.25">
      <c r="C13" s="5"/>
      <c r="D13" s="5"/>
    </row>
    <row r="14" spans="1:4" x14ac:dyDescent="0.25">
      <c r="A14" s="13" t="s">
        <v>59</v>
      </c>
      <c r="B14" s="13">
        <f>B11*C4+B12*C5</f>
        <v>0.27500000000000002</v>
      </c>
      <c r="C14" s="5"/>
      <c r="D14" s="5"/>
    </row>
    <row r="15" spans="1:4" x14ac:dyDescent="0.25">
      <c r="C15" s="5"/>
      <c r="D15" s="5"/>
    </row>
    <row r="16" spans="1:4" x14ac:dyDescent="0.25">
      <c r="C16" s="5"/>
      <c r="D16" s="5"/>
    </row>
    <row r="17" spans="1:4" x14ac:dyDescent="0.25">
      <c r="A17" s="13"/>
      <c r="B17" s="56"/>
      <c r="C17" s="5"/>
      <c r="D17" s="5"/>
    </row>
  </sheetData>
  <mergeCells count="1">
    <mergeCell ref="C11:C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42"/>
  <sheetViews>
    <sheetView workbookViewId="0">
      <selection activeCell="A11" sqref="A11"/>
    </sheetView>
  </sheetViews>
  <sheetFormatPr defaultColWidth="8.85546875" defaultRowHeight="15" x14ac:dyDescent="0.25"/>
  <cols>
    <col min="1" max="1" width="14.140625" customWidth="1"/>
  </cols>
  <sheetData>
    <row r="2" spans="1:32" x14ac:dyDescent="0.25">
      <c r="A2" t="s">
        <v>52</v>
      </c>
      <c r="B2" s="4">
        <v>600</v>
      </c>
    </row>
    <row r="3" spans="1:32" x14ac:dyDescent="0.25">
      <c r="A3" t="s">
        <v>60</v>
      </c>
      <c r="B3" s="57">
        <v>1.02</v>
      </c>
    </row>
    <row r="4" spans="1:32" x14ac:dyDescent="0.25">
      <c r="A4" t="s">
        <v>61</v>
      </c>
      <c r="B4" s="57">
        <f>1-0.01</f>
        <v>0.99</v>
      </c>
    </row>
    <row r="5" spans="1:32" x14ac:dyDescent="0.25">
      <c r="A5" t="s">
        <v>62</v>
      </c>
      <c r="B5" s="52">
        <v>1E-3</v>
      </c>
    </row>
    <row r="7" spans="1:32" x14ac:dyDescent="0.25">
      <c r="A7" t="s">
        <v>63</v>
      </c>
      <c r="B7">
        <f>(EXP(B5)-B4)/(B3-B4)</f>
        <v>0.36668333889027943</v>
      </c>
      <c r="D7" s="5"/>
      <c r="E7" s="5"/>
      <c r="F7" s="5"/>
    </row>
    <row r="9" spans="1:32" x14ac:dyDescent="0.25">
      <c r="A9" s="13" t="s">
        <v>64</v>
      </c>
    </row>
    <row r="10" spans="1:32" x14ac:dyDescent="0.25">
      <c r="A10" t="s">
        <v>65</v>
      </c>
      <c r="B10">
        <v>0</v>
      </c>
      <c r="C10">
        <v>1</v>
      </c>
      <c r="D10">
        <v>2</v>
      </c>
      <c r="E10">
        <v>3</v>
      </c>
      <c r="F10">
        <v>4</v>
      </c>
      <c r="G10">
        <v>5</v>
      </c>
      <c r="H10">
        <v>6</v>
      </c>
      <c r="I10">
        <v>7</v>
      </c>
      <c r="J10">
        <v>8</v>
      </c>
      <c r="K10">
        <v>9</v>
      </c>
      <c r="L10">
        <v>10</v>
      </c>
      <c r="M10">
        <v>11</v>
      </c>
      <c r="N10">
        <v>12</v>
      </c>
      <c r="O10">
        <v>13</v>
      </c>
      <c r="P10">
        <v>14</v>
      </c>
      <c r="Q10">
        <v>15</v>
      </c>
      <c r="R10">
        <v>16</v>
      </c>
      <c r="S10">
        <v>17</v>
      </c>
      <c r="T10">
        <v>18</v>
      </c>
      <c r="U10">
        <v>19</v>
      </c>
      <c r="V10">
        <v>20</v>
      </c>
      <c r="W10">
        <v>21</v>
      </c>
      <c r="X10">
        <v>22</v>
      </c>
      <c r="Y10">
        <v>23</v>
      </c>
      <c r="Z10">
        <v>24</v>
      </c>
      <c r="AA10">
        <v>25</v>
      </c>
      <c r="AB10">
        <v>26</v>
      </c>
      <c r="AC10">
        <v>27</v>
      </c>
      <c r="AD10">
        <v>28</v>
      </c>
      <c r="AE10">
        <v>29</v>
      </c>
      <c r="AF10">
        <v>30</v>
      </c>
    </row>
    <row r="11" spans="1:32" x14ac:dyDescent="0.25">
      <c r="A11" s="5"/>
    </row>
    <row r="12" spans="1:32" x14ac:dyDescent="0.25">
      <c r="A12" s="81" t="s">
        <v>66</v>
      </c>
      <c r="B12">
        <f>B2</f>
        <v>600</v>
      </c>
      <c r="C12">
        <f>IF(B11="",IF(B12="","",B12*$B$3),B11*$B$4)</f>
        <v>612</v>
      </c>
      <c r="D12">
        <f t="shared" ref="D12:AF12" si="0">IF(C11="",IF(C12="","",C12*$B$3),C11*$B$4)</f>
        <v>624.24</v>
      </c>
      <c r="E12">
        <f t="shared" si="0"/>
        <v>636.72480000000007</v>
      </c>
      <c r="F12">
        <f t="shared" si="0"/>
        <v>649.45929600000011</v>
      </c>
      <c r="G12">
        <f t="shared" si="0"/>
        <v>662.44848192000018</v>
      </c>
      <c r="H12">
        <f t="shared" si="0"/>
        <v>675.69745155840019</v>
      </c>
      <c r="I12">
        <f t="shared" si="0"/>
        <v>689.21140058956826</v>
      </c>
      <c r="J12">
        <f t="shared" si="0"/>
        <v>702.99562860135961</v>
      </c>
      <c r="K12">
        <f t="shared" si="0"/>
        <v>717.05554117338681</v>
      </c>
      <c r="L12">
        <f t="shared" si="0"/>
        <v>731.39665199685453</v>
      </c>
      <c r="M12">
        <f t="shared" si="0"/>
        <v>746.02458503679168</v>
      </c>
      <c r="N12">
        <f t="shared" si="0"/>
        <v>760.94507673752753</v>
      </c>
      <c r="O12">
        <f t="shared" si="0"/>
        <v>776.16397827227809</v>
      </c>
      <c r="P12">
        <f t="shared" si="0"/>
        <v>791.68725783772368</v>
      </c>
      <c r="Q12">
        <f t="shared" si="0"/>
        <v>807.52100299447818</v>
      </c>
      <c r="R12">
        <f t="shared" si="0"/>
        <v>823.67142305436778</v>
      </c>
      <c r="S12">
        <f t="shared" si="0"/>
        <v>840.14485151545512</v>
      </c>
      <c r="T12">
        <f t="shared" si="0"/>
        <v>856.94774854576428</v>
      </c>
      <c r="U12">
        <f t="shared" si="0"/>
        <v>874.08670351667956</v>
      </c>
      <c r="V12">
        <f t="shared" si="0"/>
        <v>891.56843758701314</v>
      </c>
      <c r="W12">
        <f t="shared" si="0"/>
        <v>909.39980633875336</v>
      </c>
      <c r="X12">
        <f t="shared" si="0"/>
        <v>927.5878024655284</v>
      </c>
      <c r="Y12">
        <f t="shared" si="0"/>
        <v>946.139558514839</v>
      </c>
      <c r="Z12">
        <f t="shared" si="0"/>
        <v>965.06234968513581</v>
      </c>
      <c r="AA12">
        <f t="shared" si="0"/>
        <v>984.36359667883858</v>
      </c>
      <c r="AB12">
        <f t="shared" si="0"/>
        <v>1004.0508686124153</v>
      </c>
      <c r="AC12">
        <f t="shared" si="0"/>
        <v>1024.1318859846638</v>
      </c>
      <c r="AD12">
        <f t="shared" si="0"/>
        <v>1044.614523704357</v>
      </c>
      <c r="AE12">
        <f t="shared" si="0"/>
        <v>1065.5068141784441</v>
      </c>
      <c r="AF12">
        <f t="shared" si="0"/>
        <v>1086.816950462013</v>
      </c>
    </row>
    <row r="13" spans="1:32" x14ac:dyDescent="0.25">
      <c r="A13" s="81"/>
      <c r="C13">
        <f t="shared" ref="C13:AF21" si="1">IF(B12="",IF(B13="","",B13*$B$3),B12*$B$4)</f>
        <v>594</v>
      </c>
      <c r="D13">
        <f t="shared" si="1"/>
        <v>605.88</v>
      </c>
      <c r="E13">
        <f t="shared" si="1"/>
        <v>617.99760000000003</v>
      </c>
      <c r="F13">
        <f t="shared" si="1"/>
        <v>630.35755200000006</v>
      </c>
      <c r="G13">
        <f t="shared" si="1"/>
        <v>642.96470304000013</v>
      </c>
      <c r="H13">
        <f t="shared" si="1"/>
        <v>655.82399710080017</v>
      </c>
      <c r="I13">
        <f t="shared" si="1"/>
        <v>668.94047704281616</v>
      </c>
      <c r="J13">
        <f t="shared" si="1"/>
        <v>682.31928658367258</v>
      </c>
      <c r="K13">
        <f t="shared" si="1"/>
        <v>695.96567231534596</v>
      </c>
      <c r="L13">
        <f t="shared" si="1"/>
        <v>709.88498576165296</v>
      </c>
      <c r="M13">
        <f t="shared" si="1"/>
        <v>724.08268547688601</v>
      </c>
      <c r="N13">
        <f t="shared" si="1"/>
        <v>738.56433918642381</v>
      </c>
      <c r="O13">
        <f t="shared" si="1"/>
        <v>753.33562597015225</v>
      </c>
      <c r="P13">
        <f t="shared" si="1"/>
        <v>768.40233848955529</v>
      </c>
      <c r="Q13">
        <f t="shared" si="1"/>
        <v>783.77038525934643</v>
      </c>
      <c r="R13">
        <f t="shared" si="1"/>
        <v>799.44579296453344</v>
      </c>
      <c r="S13">
        <f t="shared" si="1"/>
        <v>815.43470882382405</v>
      </c>
      <c r="T13">
        <f t="shared" si="1"/>
        <v>831.74340300030053</v>
      </c>
      <c r="U13">
        <f t="shared" si="1"/>
        <v>848.37827106030659</v>
      </c>
      <c r="V13">
        <f t="shared" si="1"/>
        <v>865.34583648151272</v>
      </c>
      <c r="W13">
        <f t="shared" si="1"/>
        <v>882.65275321114302</v>
      </c>
      <c r="X13">
        <f t="shared" si="1"/>
        <v>900.30580827536585</v>
      </c>
      <c r="Y13">
        <f t="shared" si="1"/>
        <v>918.3119244408731</v>
      </c>
      <c r="Z13">
        <f t="shared" si="1"/>
        <v>936.67816292969064</v>
      </c>
      <c r="AA13">
        <f t="shared" si="1"/>
        <v>955.41172618828443</v>
      </c>
      <c r="AB13">
        <f t="shared" si="1"/>
        <v>974.51996071205019</v>
      </c>
      <c r="AC13">
        <f t="shared" si="1"/>
        <v>994.01035992629113</v>
      </c>
      <c r="AD13">
        <f t="shared" si="1"/>
        <v>1013.8905671248172</v>
      </c>
      <c r="AE13">
        <f t="shared" si="1"/>
        <v>1034.1683784673135</v>
      </c>
      <c r="AF13">
        <f t="shared" si="1"/>
        <v>1054.8517460366597</v>
      </c>
    </row>
    <row r="14" spans="1:32" x14ac:dyDescent="0.25">
      <c r="A14" s="5"/>
      <c r="C14" t="str">
        <f t="shared" si="1"/>
        <v/>
      </c>
      <c r="D14">
        <f t="shared" si="1"/>
        <v>588.05999999999995</v>
      </c>
      <c r="E14">
        <f t="shared" si="1"/>
        <v>599.82119999999998</v>
      </c>
      <c r="F14">
        <f t="shared" si="1"/>
        <v>611.81762400000002</v>
      </c>
      <c r="G14">
        <f t="shared" si="1"/>
        <v>624.05397648000007</v>
      </c>
      <c r="H14">
        <f t="shared" si="1"/>
        <v>636.53505600960011</v>
      </c>
      <c r="I14">
        <f t="shared" si="1"/>
        <v>649.26575712979218</v>
      </c>
      <c r="J14">
        <f t="shared" si="1"/>
        <v>662.251072272388</v>
      </c>
      <c r="K14">
        <f t="shared" si="1"/>
        <v>675.49609371783583</v>
      </c>
      <c r="L14">
        <f t="shared" si="1"/>
        <v>689.00601559219251</v>
      </c>
      <c r="M14">
        <f t="shared" si="1"/>
        <v>702.78613590403643</v>
      </c>
      <c r="N14">
        <f t="shared" si="1"/>
        <v>716.84185862211712</v>
      </c>
      <c r="O14">
        <f t="shared" si="1"/>
        <v>731.17869579455953</v>
      </c>
      <c r="P14">
        <f t="shared" si="1"/>
        <v>745.80226971045067</v>
      </c>
      <c r="Q14">
        <f t="shared" si="1"/>
        <v>760.71831510465972</v>
      </c>
      <c r="R14">
        <f t="shared" si="1"/>
        <v>775.93268140675298</v>
      </c>
      <c r="S14">
        <f t="shared" si="1"/>
        <v>791.45133503488807</v>
      </c>
      <c r="T14">
        <f t="shared" si="1"/>
        <v>807.28036173558576</v>
      </c>
      <c r="U14">
        <f t="shared" si="1"/>
        <v>823.4259689702975</v>
      </c>
      <c r="V14">
        <f t="shared" si="1"/>
        <v>839.89448834970347</v>
      </c>
      <c r="W14">
        <f t="shared" si="1"/>
        <v>856.69237811669757</v>
      </c>
      <c r="X14">
        <f t="shared" si="1"/>
        <v>873.82622567903161</v>
      </c>
      <c r="Y14">
        <f t="shared" si="1"/>
        <v>891.30275019261217</v>
      </c>
      <c r="Z14">
        <f t="shared" si="1"/>
        <v>909.12880519646433</v>
      </c>
      <c r="AA14">
        <f t="shared" si="1"/>
        <v>927.31138130039369</v>
      </c>
      <c r="AB14">
        <f t="shared" si="1"/>
        <v>945.85760892640155</v>
      </c>
      <c r="AC14">
        <f t="shared" si="1"/>
        <v>964.77476110492967</v>
      </c>
      <c r="AD14">
        <f t="shared" si="1"/>
        <v>984.07025632702823</v>
      </c>
      <c r="AE14">
        <f t="shared" si="1"/>
        <v>1003.751661453569</v>
      </c>
      <c r="AF14">
        <f t="shared" si="1"/>
        <v>1023.8266946826403</v>
      </c>
    </row>
    <row r="15" spans="1:32" x14ac:dyDescent="0.25">
      <c r="C15" t="str">
        <f>IF(B14="",IF(A14="","",A14*$B$3),B14*$B$4)</f>
        <v/>
      </c>
      <c r="D15" t="str">
        <f t="shared" si="1"/>
        <v/>
      </c>
      <c r="E15">
        <f t="shared" si="1"/>
        <v>582.17939999999999</v>
      </c>
      <c r="F15">
        <f t="shared" si="1"/>
        <v>593.82298800000001</v>
      </c>
      <c r="G15">
        <f t="shared" si="1"/>
        <v>605.69944776</v>
      </c>
      <c r="H15">
        <f t="shared" si="1"/>
        <v>617.81343671520006</v>
      </c>
      <c r="I15">
        <f t="shared" si="1"/>
        <v>630.16970544950414</v>
      </c>
      <c r="J15">
        <f t="shared" si="1"/>
        <v>642.77309955849421</v>
      </c>
      <c r="K15">
        <f t="shared" si="1"/>
        <v>655.62856154966414</v>
      </c>
      <c r="L15">
        <f t="shared" si="1"/>
        <v>668.74113278065749</v>
      </c>
      <c r="M15">
        <f t="shared" si="1"/>
        <v>682.11595543627061</v>
      </c>
      <c r="N15">
        <f t="shared" si="1"/>
        <v>695.75827454499608</v>
      </c>
      <c r="O15">
        <f t="shared" si="1"/>
        <v>709.67344003589596</v>
      </c>
      <c r="P15">
        <f t="shared" si="1"/>
        <v>723.8669088366139</v>
      </c>
      <c r="Q15">
        <f t="shared" si="1"/>
        <v>738.34424701334615</v>
      </c>
      <c r="R15">
        <f t="shared" si="1"/>
        <v>753.11113195361315</v>
      </c>
      <c r="S15">
        <f t="shared" si="1"/>
        <v>768.17335459268543</v>
      </c>
      <c r="T15">
        <f t="shared" si="1"/>
        <v>783.53682168453918</v>
      </c>
      <c r="U15">
        <f t="shared" si="1"/>
        <v>799.20755811822994</v>
      </c>
      <c r="V15">
        <f t="shared" si="1"/>
        <v>815.19170928059452</v>
      </c>
      <c r="W15">
        <f t="shared" si="1"/>
        <v>831.49554346620641</v>
      </c>
      <c r="X15">
        <f t="shared" si="1"/>
        <v>848.12545433553055</v>
      </c>
      <c r="Y15">
        <f t="shared" si="1"/>
        <v>865.08796342224127</v>
      </c>
      <c r="Z15">
        <f t="shared" si="1"/>
        <v>882.38972269068609</v>
      </c>
      <c r="AA15">
        <f t="shared" si="1"/>
        <v>900.0375171444997</v>
      </c>
      <c r="AB15">
        <f t="shared" si="1"/>
        <v>918.0382674873897</v>
      </c>
      <c r="AC15">
        <f t="shared" si="1"/>
        <v>936.3990328371375</v>
      </c>
      <c r="AD15">
        <f t="shared" si="1"/>
        <v>955.12701349388033</v>
      </c>
      <c r="AE15">
        <f t="shared" si="1"/>
        <v>974.22955376375796</v>
      </c>
      <c r="AF15">
        <f t="shared" si="1"/>
        <v>993.71414483903334</v>
      </c>
    </row>
    <row r="16" spans="1:32" x14ac:dyDescent="0.25">
      <c r="C16" t="str">
        <f>IF(A14="",IF(B16="","",B16*$B$3),A14*$B$4)</f>
        <v/>
      </c>
      <c r="D16" t="str">
        <f t="shared" si="1"/>
        <v/>
      </c>
      <c r="E16" t="str">
        <f t="shared" si="1"/>
        <v/>
      </c>
      <c r="F16">
        <f t="shared" si="1"/>
        <v>576.35760600000003</v>
      </c>
      <c r="G16">
        <f t="shared" si="1"/>
        <v>587.88475812000001</v>
      </c>
      <c r="H16">
        <f t="shared" si="1"/>
        <v>599.64245328239997</v>
      </c>
      <c r="I16">
        <f t="shared" si="1"/>
        <v>611.63530234804807</v>
      </c>
      <c r="J16">
        <f t="shared" si="1"/>
        <v>623.86800839500904</v>
      </c>
      <c r="K16">
        <f t="shared" si="1"/>
        <v>636.34536856290924</v>
      </c>
      <c r="L16">
        <f t="shared" si="1"/>
        <v>649.07227593416746</v>
      </c>
      <c r="M16">
        <f t="shared" si="1"/>
        <v>662.05372145285094</v>
      </c>
      <c r="N16">
        <f t="shared" si="1"/>
        <v>675.29479588190793</v>
      </c>
      <c r="O16">
        <f t="shared" si="1"/>
        <v>688.80069179954614</v>
      </c>
      <c r="P16">
        <f t="shared" si="1"/>
        <v>702.576705635537</v>
      </c>
      <c r="Q16">
        <f t="shared" si="1"/>
        <v>716.62823974824778</v>
      </c>
      <c r="R16">
        <f t="shared" si="1"/>
        <v>730.9608045432127</v>
      </c>
      <c r="S16">
        <f t="shared" si="1"/>
        <v>745.58002063407696</v>
      </c>
      <c r="T16">
        <f t="shared" si="1"/>
        <v>760.49162104675861</v>
      </c>
      <c r="U16">
        <f t="shared" si="1"/>
        <v>775.7014534676938</v>
      </c>
      <c r="V16">
        <f t="shared" si="1"/>
        <v>791.21548253704759</v>
      </c>
      <c r="W16">
        <f t="shared" si="1"/>
        <v>807.03979218778852</v>
      </c>
      <c r="X16">
        <f t="shared" si="1"/>
        <v>823.18058803154429</v>
      </c>
      <c r="Y16">
        <f t="shared" si="1"/>
        <v>839.64419979217519</v>
      </c>
      <c r="Z16">
        <f t="shared" si="1"/>
        <v>856.43708378801887</v>
      </c>
      <c r="AA16">
        <f t="shared" si="1"/>
        <v>873.56582546377922</v>
      </c>
      <c r="AB16">
        <f t="shared" si="1"/>
        <v>891.03714197305464</v>
      </c>
      <c r="AC16">
        <f t="shared" si="1"/>
        <v>908.85788481251575</v>
      </c>
      <c r="AD16">
        <f t="shared" si="1"/>
        <v>927.03504250876608</v>
      </c>
      <c r="AE16">
        <f t="shared" si="1"/>
        <v>945.57574335894151</v>
      </c>
      <c r="AF16">
        <f t="shared" si="1"/>
        <v>964.48725822612039</v>
      </c>
    </row>
    <row r="17" spans="3:32" x14ac:dyDescent="0.25">
      <c r="C17" t="str">
        <f t="shared" si="1"/>
        <v/>
      </c>
      <c r="D17" t="str">
        <f t="shared" si="1"/>
        <v/>
      </c>
      <c r="E17" t="str">
        <f t="shared" si="1"/>
        <v/>
      </c>
      <c r="F17" t="str">
        <f t="shared" si="1"/>
        <v/>
      </c>
      <c r="G17">
        <f t="shared" si="1"/>
        <v>570.59402994000004</v>
      </c>
      <c r="H17">
        <f t="shared" si="1"/>
        <v>582.00591053879998</v>
      </c>
      <c r="I17">
        <f t="shared" si="1"/>
        <v>593.64602874957598</v>
      </c>
      <c r="J17">
        <f t="shared" si="1"/>
        <v>605.51894932456753</v>
      </c>
      <c r="K17">
        <f t="shared" si="1"/>
        <v>617.629328311059</v>
      </c>
      <c r="L17">
        <f t="shared" si="1"/>
        <v>629.98191487728013</v>
      </c>
      <c r="M17">
        <f t="shared" si="1"/>
        <v>642.58155317482579</v>
      </c>
      <c r="N17">
        <f t="shared" si="1"/>
        <v>655.43318423832238</v>
      </c>
      <c r="O17">
        <f t="shared" si="1"/>
        <v>668.54184792308888</v>
      </c>
      <c r="P17">
        <f t="shared" si="1"/>
        <v>681.91268488155072</v>
      </c>
      <c r="Q17">
        <f t="shared" si="1"/>
        <v>695.55093857918166</v>
      </c>
      <c r="R17">
        <f t="shared" si="1"/>
        <v>709.46195735076526</v>
      </c>
      <c r="S17">
        <f t="shared" si="1"/>
        <v>723.65119649778057</v>
      </c>
      <c r="T17">
        <f t="shared" si="1"/>
        <v>738.12422042773619</v>
      </c>
      <c r="U17">
        <f t="shared" si="1"/>
        <v>752.88670483629107</v>
      </c>
      <c r="V17">
        <f t="shared" si="1"/>
        <v>767.94443893301684</v>
      </c>
      <c r="W17">
        <f t="shared" si="1"/>
        <v>783.30332771167707</v>
      </c>
      <c r="X17">
        <f t="shared" si="1"/>
        <v>798.96939426591064</v>
      </c>
      <c r="Y17">
        <f t="shared" si="1"/>
        <v>814.94878215122878</v>
      </c>
      <c r="Z17">
        <f t="shared" si="1"/>
        <v>831.2477577942534</v>
      </c>
      <c r="AA17">
        <f t="shared" si="1"/>
        <v>847.87271295013863</v>
      </c>
      <c r="AB17">
        <f t="shared" si="1"/>
        <v>864.83016720914145</v>
      </c>
      <c r="AC17">
        <f t="shared" si="1"/>
        <v>882.12677055332404</v>
      </c>
      <c r="AD17">
        <f t="shared" si="1"/>
        <v>899.76930596439058</v>
      </c>
      <c r="AE17">
        <f t="shared" si="1"/>
        <v>917.76469208367837</v>
      </c>
      <c r="AF17">
        <f t="shared" si="1"/>
        <v>936.11998592535213</v>
      </c>
    </row>
    <row r="18" spans="3:32" x14ac:dyDescent="0.25">
      <c r="C18" t="str">
        <f t="shared" si="1"/>
        <v/>
      </c>
      <c r="D18" t="str">
        <f t="shared" si="1"/>
        <v/>
      </c>
      <c r="E18" t="str">
        <f t="shared" si="1"/>
        <v/>
      </c>
      <c r="F18" t="str">
        <f t="shared" si="1"/>
        <v/>
      </c>
      <c r="G18" t="str">
        <f t="shared" si="1"/>
        <v/>
      </c>
      <c r="H18">
        <f t="shared" si="1"/>
        <v>564.88808964060001</v>
      </c>
      <c r="I18">
        <f t="shared" si="1"/>
        <v>576.18585143341193</v>
      </c>
      <c r="J18">
        <f t="shared" si="1"/>
        <v>587.70956846208026</v>
      </c>
      <c r="K18">
        <f t="shared" si="1"/>
        <v>599.46375983132179</v>
      </c>
      <c r="L18">
        <f t="shared" si="1"/>
        <v>611.45303502794843</v>
      </c>
      <c r="M18">
        <f t="shared" si="1"/>
        <v>623.68209572850731</v>
      </c>
      <c r="N18">
        <f t="shared" si="1"/>
        <v>636.15573764307749</v>
      </c>
      <c r="O18">
        <f t="shared" si="1"/>
        <v>648.87885239593913</v>
      </c>
      <c r="P18">
        <f t="shared" si="1"/>
        <v>661.85642944385802</v>
      </c>
      <c r="Q18">
        <f t="shared" si="1"/>
        <v>675.09355803273525</v>
      </c>
      <c r="R18">
        <f t="shared" si="1"/>
        <v>688.5954291933898</v>
      </c>
      <c r="S18">
        <f t="shared" si="1"/>
        <v>702.3673377772576</v>
      </c>
      <c r="T18">
        <f t="shared" si="1"/>
        <v>716.41468453280277</v>
      </c>
      <c r="U18">
        <f t="shared" si="1"/>
        <v>730.74297822345886</v>
      </c>
      <c r="V18">
        <f t="shared" si="1"/>
        <v>745.35783778792813</v>
      </c>
      <c r="W18">
        <f t="shared" si="1"/>
        <v>760.26499454368661</v>
      </c>
      <c r="X18">
        <f t="shared" si="1"/>
        <v>775.47029443456029</v>
      </c>
      <c r="Y18">
        <f t="shared" si="1"/>
        <v>790.97970032325156</v>
      </c>
      <c r="Z18">
        <f t="shared" si="1"/>
        <v>806.79929432971653</v>
      </c>
      <c r="AA18">
        <f t="shared" si="1"/>
        <v>822.93528021631084</v>
      </c>
      <c r="AB18">
        <f t="shared" si="1"/>
        <v>839.39398582063723</v>
      </c>
      <c r="AC18">
        <f t="shared" si="1"/>
        <v>856.18186553705004</v>
      </c>
      <c r="AD18">
        <f t="shared" si="1"/>
        <v>873.30550284779076</v>
      </c>
      <c r="AE18">
        <f t="shared" si="1"/>
        <v>890.77161290474669</v>
      </c>
      <c r="AF18">
        <f t="shared" si="1"/>
        <v>908.5870451628416</v>
      </c>
    </row>
    <row r="19" spans="3:32" x14ac:dyDescent="0.25">
      <c r="C19" t="str">
        <f t="shared" si="1"/>
        <v/>
      </c>
      <c r="D19" t="str">
        <f t="shared" si="1"/>
        <v/>
      </c>
      <c r="E19" t="str">
        <f t="shared" si="1"/>
        <v/>
      </c>
      <c r="F19" t="str">
        <f t="shared" si="1"/>
        <v/>
      </c>
      <c r="G19" t="str">
        <f t="shared" si="1"/>
        <v/>
      </c>
      <c r="H19" t="str">
        <f t="shared" si="1"/>
        <v/>
      </c>
      <c r="I19">
        <f t="shared" si="1"/>
        <v>559.239208744194</v>
      </c>
      <c r="J19">
        <f t="shared" si="1"/>
        <v>570.42399291907782</v>
      </c>
      <c r="K19">
        <f t="shared" si="1"/>
        <v>581.83247277745943</v>
      </c>
      <c r="L19">
        <f t="shared" si="1"/>
        <v>593.46912223300853</v>
      </c>
      <c r="M19">
        <f t="shared" si="1"/>
        <v>605.33850467766899</v>
      </c>
      <c r="N19">
        <f t="shared" si="1"/>
        <v>617.44527477122222</v>
      </c>
      <c r="O19">
        <f t="shared" si="1"/>
        <v>629.79418026664666</v>
      </c>
      <c r="P19">
        <f t="shared" si="1"/>
        <v>642.39006387197969</v>
      </c>
      <c r="Q19">
        <f t="shared" si="1"/>
        <v>655.23786514941946</v>
      </c>
      <c r="R19">
        <f t="shared" si="1"/>
        <v>668.34262245240791</v>
      </c>
      <c r="S19">
        <f t="shared" si="1"/>
        <v>681.70947490145591</v>
      </c>
      <c r="T19">
        <f t="shared" si="1"/>
        <v>695.34366439948496</v>
      </c>
      <c r="U19">
        <f t="shared" si="1"/>
        <v>709.25053768747478</v>
      </c>
      <c r="V19">
        <f t="shared" si="1"/>
        <v>723.43554844122423</v>
      </c>
      <c r="W19">
        <f t="shared" si="1"/>
        <v>737.90425941004889</v>
      </c>
      <c r="X19">
        <f t="shared" si="1"/>
        <v>752.66234459824977</v>
      </c>
      <c r="Y19">
        <f t="shared" si="1"/>
        <v>767.71559149021471</v>
      </c>
      <c r="Z19">
        <f t="shared" si="1"/>
        <v>783.06990332001908</v>
      </c>
      <c r="AA19">
        <f t="shared" si="1"/>
        <v>798.73130138641932</v>
      </c>
      <c r="AB19">
        <f t="shared" si="1"/>
        <v>814.70592741414771</v>
      </c>
      <c r="AC19">
        <f t="shared" si="1"/>
        <v>831.00004596243082</v>
      </c>
      <c r="AD19">
        <f t="shared" si="1"/>
        <v>847.62004688167951</v>
      </c>
      <c r="AE19">
        <f t="shared" si="1"/>
        <v>864.57244781931286</v>
      </c>
      <c r="AF19">
        <f t="shared" si="1"/>
        <v>881.86389677569923</v>
      </c>
    </row>
    <row r="20" spans="3:32" x14ac:dyDescent="0.25">
      <c r="C20" t="str">
        <f t="shared" si="1"/>
        <v/>
      </c>
      <c r="D20" t="str">
        <f t="shared" si="1"/>
        <v/>
      </c>
      <c r="E20" t="str">
        <f t="shared" si="1"/>
        <v/>
      </c>
      <c r="F20" t="str">
        <f t="shared" si="1"/>
        <v/>
      </c>
      <c r="G20" t="str">
        <f t="shared" si="1"/>
        <v/>
      </c>
      <c r="H20" t="str">
        <f t="shared" si="1"/>
        <v/>
      </c>
      <c r="I20" t="str">
        <f t="shared" si="1"/>
        <v/>
      </c>
      <c r="J20">
        <f t="shared" si="1"/>
        <v>553.64681665675209</v>
      </c>
      <c r="K20">
        <f t="shared" si="1"/>
        <v>564.71975298988707</v>
      </c>
      <c r="L20">
        <f t="shared" si="1"/>
        <v>576.01414804968488</v>
      </c>
      <c r="M20">
        <f t="shared" si="1"/>
        <v>587.53443101067842</v>
      </c>
      <c r="N20">
        <f t="shared" si="1"/>
        <v>599.28511963089227</v>
      </c>
      <c r="O20">
        <f t="shared" si="1"/>
        <v>611.27082202350994</v>
      </c>
      <c r="P20">
        <f t="shared" si="1"/>
        <v>623.49623846398015</v>
      </c>
      <c r="Q20">
        <f t="shared" si="1"/>
        <v>635.96616323325986</v>
      </c>
      <c r="R20">
        <f t="shared" si="1"/>
        <v>648.68548649792524</v>
      </c>
      <c r="S20">
        <f t="shared" si="1"/>
        <v>661.65919622788385</v>
      </c>
      <c r="T20">
        <f t="shared" si="1"/>
        <v>674.89238015244132</v>
      </c>
      <c r="U20">
        <f t="shared" si="1"/>
        <v>688.39022775549006</v>
      </c>
      <c r="V20">
        <f t="shared" si="1"/>
        <v>702.15803231059999</v>
      </c>
      <c r="W20">
        <f t="shared" si="1"/>
        <v>716.20119295681195</v>
      </c>
      <c r="X20">
        <f t="shared" si="1"/>
        <v>730.5252168159484</v>
      </c>
      <c r="Y20">
        <f t="shared" si="1"/>
        <v>745.13572115226725</v>
      </c>
      <c r="Z20">
        <f t="shared" si="1"/>
        <v>760.03843557531252</v>
      </c>
      <c r="AA20">
        <f t="shared" si="1"/>
        <v>775.2392042868189</v>
      </c>
      <c r="AB20">
        <f t="shared" si="1"/>
        <v>790.74398837255512</v>
      </c>
      <c r="AC20">
        <f t="shared" si="1"/>
        <v>806.55886814000621</v>
      </c>
      <c r="AD20">
        <f t="shared" si="1"/>
        <v>822.69004550280647</v>
      </c>
      <c r="AE20">
        <f t="shared" si="1"/>
        <v>839.14384641286267</v>
      </c>
      <c r="AF20">
        <f t="shared" si="1"/>
        <v>855.92672334111967</v>
      </c>
    </row>
    <row r="21" spans="3:32" x14ac:dyDescent="0.25">
      <c r="C21" t="str">
        <f t="shared" si="1"/>
        <v/>
      </c>
      <c r="D21" t="str">
        <f t="shared" si="1"/>
        <v/>
      </c>
      <c r="E21" t="str">
        <f t="shared" si="1"/>
        <v/>
      </c>
      <c r="F21" t="str">
        <f t="shared" si="1"/>
        <v/>
      </c>
      <c r="G21" t="str">
        <f t="shared" si="1"/>
        <v/>
      </c>
      <c r="H21" t="str">
        <f t="shared" si="1"/>
        <v/>
      </c>
      <c r="I21" t="str">
        <f t="shared" si="1"/>
        <v/>
      </c>
      <c r="J21" t="str">
        <f t="shared" si="1"/>
        <v/>
      </c>
      <c r="K21">
        <f t="shared" si="1"/>
        <v>548.11034849018461</v>
      </c>
      <c r="L21">
        <f t="shared" si="1"/>
        <v>559.07255545998817</v>
      </c>
      <c r="M21">
        <f t="shared" si="1"/>
        <v>570.25400656918805</v>
      </c>
      <c r="N21">
        <f t="shared" si="1"/>
        <v>581.65908670057161</v>
      </c>
      <c r="O21">
        <f t="shared" si="1"/>
        <v>593.29226843458332</v>
      </c>
      <c r="P21">
        <f t="shared" si="1"/>
        <v>605.15811380327489</v>
      </c>
      <c r="Q21">
        <f t="shared" si="1"/>
        <v>617.26127607934029</v>
      </c>
      <c r="R21">
        <f t="shared" ref="R21:AF21" si="2">IF(Q20="",IF(Q21="","",Q21*$B$3),Q20*$B$4)</f>
        <v>629.60650160092723</v>
      </c>
      <c r="S21">
        <f t="shared" si="2"/>
        <v>642.19863163294599</v>
      </c>
      <c r="T21">
        <f t="shared" si="2"/>
        <v>655.04260426560506</v>
      </c>
      <c r="U21">
        <f t="shared" si="2"/>
        <v>668.14345635091695</v>
      </c>
      <c r="V21">
        <f t="shared" si="2"/>
        <v>681.50632547793521</v>
      </c>
      <c r="W21">
        <f t="shared" si="2"/>
        <v>695.13645198749396</v>
      </c>
      <c r="X21">
        <f t="shared" si="2"/>
        <v>709.03918102724379</v>
      </c>
      <c r="Y21">
        <f t="shared" si="2"/>
        <v>723.21996464778886</v>
      </c>
      <c r="Z21">
        <f t="shared" si="2"/>
        <v>737.68436394074456</v>
      </c>
      <c r="AA21">
        <f t="shared" si="2"/>
        <v>752.43805121955938</v>
      </c>
      <c r="AB21">
        <f t="shared" si="2"/>
        <v>767.48681224395068</v>
      </c>
      <c r="AC21">
        <f t="shared" si="2"/>
        <v>782.83654848882952</v>
      </c>
      <c r="AD21">
        <f t="shared" si="2"/>
        <v>798.49327945860614</v>
      </c>
      <c r="AE21">
        <f t="shared" si="2"/>
        <v>814.46314504777843</v>
      </c>
      <c r="AF21">
        <f t="shared" si="2"/>
        <v>830.752407948734</v>
      </c>
    </row>
    <row r="22" spans="3:32" x14ac:dyDescent="0.25">
      <c r="C22" t="str">
        <f t="shared" ref="C22:AF30" si="3">IF(B21="",IF(B22="","",B22*$B$3),B21*$B$4)</f>
        <v/>
      </c>
      <c r="D22" t="str">
        <f t="shared" si="3"/>
        <v/>
      </c>
      <c r="E22" t="str">
        <f t="shared" si="3"/>
        <v/>
      </c>
      <c r="F22" t="str">
        <f t="shared" si="3"/>
        <v/>
      </c>
      <c r="G22" t="str">
        <f t="shared" si="3"/>
        <v/>
      </c>
      <c r="H22" t="str">
        <f t="shared" si="3"/>
        <v/>
      </c>
      <c r="I22" t="str">
        <f t="shared" si="3"/>
        <v/>
      </c>
      <c r="J22" t="str">
        <f t="shared" si="3"/>
        <v/>
      </c>
      <c r="K22" t="str">
        <f t="shared" si="3"/>
        <v/>
      </c>
      <c r="L22">
        <f t="shared" si="3"/>
        <v>542.62924500528277</v>
      </c>
      <c r="M22">
        <f t="shared" si="3"/>
        <v>553.48182990538828</v>
      </c>
      <c r="N22">
        <f t="shared" si="3"/>
        <v>564.55146650349616</v>
      </c>
      <c r="O22">
        <f t="shared" si="3"/>
        <v>575.84249583356586</v>
      </c>
      <c r="P22">
        <f t="shared" si="3"/>
        <v>587.35934575023748</v>
      </c>
      <c r="Q22">
        <f t="shared" si="3"/>
        <v>599.10653266524218</v>
      </c>
      <c r="R22">
        <f t="shared" si="3"/>
        <v>611.08866331854688</v>
      </c>
      <c r="S22">
        <f t="shared" si="3"/>
        <v>623.31043658491797</v>
      </c>
      <c r="T22">
        <f t="shared" si="3"/>
        <v>635.77664531661651</v>
      </c>
      <c r="U22">
        <f t="shared" si="3"/>
        <v>648.49217822294895</v>
      </c>
      <c r="V22">
        <f t="shared" si="3"/>
        <v>661.46202178740782</v>
      </c>
      <c r="W22">
        <f t="shared" si="3"/>
        <v>674.69126222315583</v>
      </c>
      <c r="X22">
        <f t="shared" si="3"/>
        <v>688.18508746761904</v>
      </c>
      <c r="Y22">
        <f t="shared" si="3"/>
        <v>701.94878921697136</v>
      </c>
      <c r="Z22">
        <f t="shared" si="3"/>
        <v>715.987765001311</v>
      </c>
      <c r="AA22">
        <f t="shared" si="3"/>
        <v>730.30752030133715</v>
      </c>
      <c r="AB22">
        <f t="shared" si="3"/>
        <v>744.91367070736374</v>
      </c>
      <c r="AC22">
        <f t="shared" si="3"/>
        <v>759.81194412151115</v>
      </c>
      <c r="AD22">
        <f t="shared" si="3"/>
        <v>775.00818300394121</v>
      </c>
      <c r="AE22">
        <f t="shared" si="3"/>
        <v>790.50834666402011</v>
      </c>
      <c r="AF22">
        <f t="shared" si="3"/>
        <v>806.31851359730058</v>
      </c>
    </row>
    <row r="23" spans="3:32" x14ac:dyDescent="0.25">
      <c r="C23" t="str">
        <f t="shared" si="3"/>
        <v/>
      </c>
      <c r="D23" t="str">
        <f t="shared" si="3"/>
        <v/>
      </c>
      <c r="E23" t="str">
        <f t="shared" si="3"/>
        <v/>
      </c>
      <c r="F23" t="str">
        <f t="shared" si="3"/>
        <v/>
      </c>
      <c r="G23" t="str">
        <f t="shared" si="3"/>
        <v/>
      </c>
      <c r="H23" t="str">
        <f t="shared" si="3"/>
        <v/>
      </c>
      <c r="I23" t="str">
        <f t="shared" si="3"/>
        <v/>
      </c>
      <c r="J23" t="str">
        <f t="shared" si="3"/>
        <v/>
      </c>
      <c r="K23" t="str">
        <f t="shared" si="3"/>
        <v/>
      </c>
      <c r="L23" t="str">
        <f t="shared" si="3"/>
        <v/>
      </c>
      <c r="M23">
        <f t="shared" si="3"/>
        <v>537.2029525552299</v>
      </c>
      <c r="N23">
        <f t="shared" si="3"/>
        <v>547.9470116063344</v>
      </c>
      <c r="O23">
        <f t="shared" si="3"/>
        <v>558.90595183846119</v>
      </c>
      <c r="P23">
        <f t="shared" si="3"/>
        <v>570.08407087523017</v>
      </c>
      <c r="Q23">
        <f t="shared" si="3"/>
        <v>581.48575229273513</v>
      </c>
      <c r="R23">
        <f t="shared" si="3"/>
        <v>593.11546733858972</v>
      </c>
      <c r="S23">
        <f t="shared" si="3"/>
        <v>604.97777668536139</v>
      </c>
      <c r="T23">
        <f t="shared" si="3"/>
        <v>617.07733221906881</v>
      </c>
      <c r="U23">
        <f t="shared" si="3"/>
        <v>629.41887886345035</v>
      </c>
      <c r="V23">
        <f t="shared" si="3"/>
        <v>642.0072564407194</v>
      </c>
      <c r="W23">
        <f t="shared" si="3"/>
        <v>654.84740156953376</v>
      </c>
      <c r="X23">
        <f t="shared" si="3"/>
        <v>667.94434960092428</v>
      </c>
      <c r="Y23">
        <f t="shared" si="3"/>
        <v>681.30323659294288</v>
      </c>
      <c r="Z23">
        <f t="shared" si="3"/>
        <v>694.9293013248016</v>
      </c>
      <c r="AA23">
        <f t="shared" si="3"/>
        <v>708.82788735129793</v>
      </c>
      <c r="AB23">
        <f t="shared" si="3"/>
        <v>723.0044450983238</v>
      </c>
      <c r="AC23">
        <f t="shared" si="3"/>
        <v>737.46453400029009</v>
      </c>
      <c r="AD23">
        <f t="shared" si="3"/>
        <v>752.21382468029606</v>
      </c>
      <c r="AE23">
        <f t="shared" si="3"/>
        <v>767.25810117390176</v>
      </c>
      <c r="AF23">
        <f t="shared" si="3"/>
        <v>782.60326319737987</v>
      </c>
    </row>
    <row r="24" spans="3:32" x14ac:dyDescent="0.25">
      <c r="C24" t="str">
        <f t="shared" si="3"/>
        <v/>
      </c>
      <c r="D24" t="str">
        <f t="shared" si="3"/>
        <v/>
      </c>
      <c r="E24" t="str">
        <f t="shared" si="3"/>
        <v/>
      </c>
      <c r="F24" t="str">
        <f t="shared" si="3"/>
        <v/>
      </c>
      <c r="G24" t="str">
        <f t="shared" si="3"/>
        <v/>
      </c>
      <c r="H24" t="str">
        <f t="shared" si="3"/>
        <v/>
      </c>
      <c r="I24" t="str">
        <f t="shared" si="3"/>
        <v/>
      </c>
      <c r="J24" t="str">
        <f t="shared" si="3"/>
        <v/>
      </c>
      <c r="K24" t="str">
        <f t="shared" si="3"/>
        <v/>
      </c>
      <c r="L24" t="str">
        <f t="shared" si="3"/>
        <v/>
      </c>
      <c r="M24" t="str">
        <f t="shared" si="3"/>
        <v/>
      </c>
      <c r="N24">
        <f t="shared" si="3"/>
        <v>531.83092302967759</v>
      </c>
      <c r="O24">
        <f t="shared" si="3"/>
        <v>542.46754149027106</v>
      </c>
      <c r="P24">
        <f t="shared" si="3"/>
        <v>553.31689232007659</v>
      </c>
      <c r="Q24">
        <f t="shared" si="3"/>
        <v>564.38323016647792</v>
      </c>
      <c r="R24">
        <f t="shared" si="3"/>
        <v>575.67089476980777</v>
      </c>
      <c r="S24">
        <f t="shared" si="3"/>
        <v>587.18431266520383</v>
      </c>
      <c r="T24">
        <f t="shared" si="3"/>
        <v>598.9279989185078</v>
      </c>
      <c r="U24">
        <f t="shared" si="3"/>
        <v>610.9065588968781</v>
      </c>
      <c r="V24">
        <f t="shared" si="3"/>
        <v>623.12469007481582</v>
      </c>
      <c r="W24">
        <f t="shared" si="3"/>
        <v>635.58718387631222</v>
      </c>
      <c r="X24">
        <f t="shared" si="3"/>
        <v>648.29892755383844</v>
      </c>
      <c r="Y24">
        <f t="shared" si="3"/>
        <v>661.26490610491499</v>
      </c>
      <c r="Z24">
        <f t="shared" si="3"/>
        <v>674.49020422701346</v>
      </c>
      <c r="AA24">
        <f t="shared" si="3"/>
        <v>687.98000831155355</v>
      </c>
      <c r="AB24">
        <f t="shared" si="3"/>
        <v>701.73960847778494</v>
      </c>
      <c r="AC24">
        <f t="shared" si="3"/>
        <v>715.7744006473406</v>
      </c>
      <c r="AD24">
        <f t="shared" si="3"/>
        <v>730.08988866028722</v>
      </c>
      <c r="AE24">
        <f t="shared" si="3"/>
        <v>744.69168643349315</v>
      </c>
      <c r="AF24">
        <f t="shared" si="3"/>
        <v>759.58552016216277</v>
      </c>
    </row>
    <row r="25" spans="3:32" x14ac:dyDescent="0.25">
      <c r="C25" t="str">
        <f t="shared" si="3"/>
        <v/>
      </c>
      <c r="D25" t="str">
        <f t="shared" si="3"/>
        <v/>
      </c>
      <c r="E25" t="str">
        <f t="shared" si="3"/>
        <v/>
      </c>
      <c r="F25" t="str">
        <f t="shared" si="3"/>
        <v/>
      </c>
      <c r="G25" t="str">
        <f t="shared" si="3"/>
        <v/>
      </c>
      <c r="H25" t="str">
        <f t="shared" si="3"/>
        <v/>
      </c>
      <c r="I25" t="str">
        <f t="shared" si="3"/>
        <v/>
      </c>
      <c r="J25" t="str">
        <f t="shared" si="3"/>
        <v/>
      </c>
      <c r="K25" t="str">
        <f t="shared" si="3"/>
        <v/>
      </c>
      <c r="L25" t="str">
        <f t="shared" si="3"/>
        <v/>
      </c>
      <c r="M25" t="str">
        <f t="shared" si="3"/>
        <v/>
      </c>
      <c r="N25" t="str">
        <f t="shared" si="3"/>
        <v/>
      </c>
      <c r="O25">
        <f t="shared" si="3"/>
        <v>526.5126137993808</v>
      </c>
      <c r="P25">
        <f t="shared" si="3"/>
        <v>537.04286607536835</v>
      </c>
      <c r="Q25">
        <f t="shared" si="3"/>
        <v>547.78372339687587</v>
      </c>
      <c r="R25">
        <f t="shared" si="3"/>
        <v>558.7393978648131</v>
      </c>
      <c r="S25">
        <f t="shared" si="3"/>
        <v>569.91418582210974</v>
      </c>
      <c r="T25">
        <f t="shared" si="3"/>
        <v>581.3124695385518</v>
      </c>
      <c r="U25">
        <f t="shared" si="3"/>
        <v>592.9387189293227</v>
      </c>
      <c r="V25">
        <f t="shared" si="3"/>
        <v>604.79749330790935</v>
      </c>
      <c r="W25">
        <f t="shared" si="3"/>
        <v>616.89344317406767</v>
      </c>
      <c r="X25">
        <f t="shared" si="3"/>
        <v>629.23131203754906</v>
      </c>
      <c r="Y25">
        <f t="shared" si="3"/>
        <v>641.8159382783</v>
      </c>
      <c r="Z25">
        <f t="shared" si="3"/>
        <v>654.6522570438658</v>
      </c>
      <c r="AA25">
        <f t="shared" si="3"/>
        <v>667.74530218474331</v>
      </c>
      <c r="AB25">
        <f t="shared" si="3"/>
        <v>681.10020822843796</v>
      </c>
      <c r="AC25">
        <f t="shared" si="3"/>
        <v>694.72221239300711</v>
      </c>
      <c r="AD25">
        <f t="shared" si="3"/>
        <v>708.61665664086718</v>
      </c>
      <c r="AE25">
        <f t="shared" si="3"/>
        <v>722.78898977368431</v>
      </c>
      <c r="AF25">
        <f t="shared" si="3"/>
        <v>737.24476956915817</v>
      </c>
    </row>
    <row r="26" spans="3:32" x14ac:dyDescent="0.25">
      <c r="C26" t="str">
        <f t="shared" si="3"/>
        <v/>
      </c>
      <c r="D26" t="str">
        <f t="shared" si="3"/>
        <v/>
      </c>
      <c r="E26" t="str">
        <f t="shared" si="3"/>
        <v/>
      </c>
      <c r="F26" t="str">
        <f t="shared" si="3"/>
        <v/>
      </c>
      <c r="G26" t="str">
        <f t="shared" si="3"/>
        <v/>
      </c>
      <c r="H26" t="str">
        <f t="shared" si="3"/>
        <v/>
      </c>
      <c r="I26" t="str">
        <f t="shared" si="3"/>
        <v/>
      </c>
      <c r="J26" t="str">
        <f t="shared" si="3"/>
        <v/>
      </c>
      <c r="K26" t="str">
        <f t="shared" si="3"/>
        <v/>
      </c>
      <c r="L26" t="str">
        <f t="shared" si="3"/>
        <v/>
      </c>
      <c r="M26" t="str">
        <f t="shared" si="3"/>
        <v/>
      </c>
      <c r="N26" t="str">
        <f t="shared" si="3"/>
        <v/>
      </c>
      <c r="O26" t="str">
        <f t="shared" si="3"/>
        <v/>
      </c>
      <c r="P26">
        <f t="shared" si="3"/>
        <v>521.24748766138703</v>
      </c>
      <c r="Q26">
        <f t="shared" si="3"/>
        <v>531.67243741461471</v>
      </c>
      <c r="R26">
        <f t="shared" si="3"/>
        <v>542.30588616290709</v>
      </c>
      <c r="S26">
        <f t="shared" si="3"/>
        <v>553.15200388616495</v>
      </c>
      <c r="T26">
        <f t="shared" si="3"/>
        <v>564.21504396388866</v>
      </c>
      <c r="U26">
        <f t="shared" si="3"/>
        <v>575.49934484316623</v>
      </c>
      <c r="V26">
        <f t="shared" si="3"/>
        <v>587.00933174002944</v>
      </c>
      <c r="W26">
        <f t="shared" si="3"/>
        <v>598.74951837483025</v>
      </c>
      <c r="X26">
        <f t="shared" si="3"/>
        <v>610.72450874232698</v>
      </c>
      <c r="Y26">
        <f t="shared" si="3"/>
        <v>622.93899891717354</v>
      </c>
      <c r="Z26">
        <f t="shared" si="3"/>
        <v>635.39777889551704</v>
      </c>
      <c r="AA26">
        <f t="shared" si="3"/>
        <v>648.10573447342711</v>
      </c>
      <c r="AB26">
        <f t="shared" si="3"/>
        <v>661.06784916289587</v>
      </c>
      <c r="AC26">
        <f t="shared" si="3"/>
        <v>674.28920614615356</v>
      </c>
      <c r="AD26">
        <f t="shared" si="3"/>
        <v>687.77499026907708</v>
      </c>
      <c r="AE26">
        <f t="shared" si="3"/>
        <v>701.5304900744585</v>
      </c>
      <c r="AF26">
        <f t="shared" si="3"/>
        <v>715.56109987594743</v>
      </c>
    </row>
    <row r="27" spans="3:32" x14ac:dyDescent="0.25">
      <c r="C27" t="str">
        <f t="shared" si="3"/>
        <v/>
      </c>
      <c r="D27" t="str">
        <f t="shared" si="3"/>
        <v/>
      </c>
      <c r="E27" t="str">
        <f t="shared" si="3"/>
        <v/>
      </c>
      <c r="F27" t="str">
        <f t="shared" si="3"/>
        <v/>
      </c>
      <c r="G27" t="str">
        <f t="shared" si="3"/>
        <v/>
      </c>
      <c r="H27" t="str">
        <f t="shared" si="3"/>
        <v/>
      </c>
      <c r="I27" t="str">
        <f t="shared" si="3"/>
        <v/>
      </c>
      <c r="J27" t="str">
        <f t="shared" si="3"/>
        <v/>
      </c>
      <c r="K27" t="str">
        <f t="shared" si="3"/>
        <v/>
      </c>
      <c r="L27" t="str">
        <f t="shared" si="3"/>
        <v/>
      </c>
      <c r="M27" t="str">
        <f t="shared" si="3"/>
        <v/>
      </c>
      <c r="N27" t="str">
        <f t="shared" si="3"/>
        <v/>
      </c>
      <c r="O27" t="str">
        <f t="shared" si="3"/>
        <v/>
      </c>
      <c r="P27" t="str">
        <f t="shared" si="3"/>
        <v/>
      </c>
      <c r="Q27">
        <f t="shared" si="3"/>
        <v>516.03501278477313</v>
      </c>
      <c r="R27">
        <f t="shared" si="3"/>
        <v>526.35571304046857</v>
      </c>
      <c r="S27">
        <f t="shared" si="3"/>
        <v>536.88282730127798</v>
      </c>
      <c r="T27">
        <f t="shared" si="3"/>
        <v>547.62048384730326</v>
      </c>
      <c r="U27">
        <f t="shared" si="3"/>
        <v>558.57289352424982</v>
      </c>
      <c r="V27">
        <f t="shared" si="3"/>
        <v>569.74435139473451</v>
      </c>
      <c r="W27">
        <f t="shared" si="3"/>
        <v>581.13923842262909</v>
      </c>
      <c r="X27">
        <f t="shared" si="3"/>
        <v>592.76202319108199</v>
      </c>
      <c r="Y27">
        <f t="shared" si="3"/>
        <v>604.6172636549037</v>
      </c>
      <c r="Z27">
        <f t="shared" si="3"/>
        <v>616.70960892800178</v>
      </c>
      <c r="AA27">
        <f t="shared" si="3"/>
        <v>629.04380110656189</v>
      </c>
      <c r="AB27">
        <f t="shared" si="3"/>
        <v>641.62467712869284</v>
      </c>
      <c r="AC27">
        <f t="shared" si="3"/>
        <v>654.45717067126691</v>
      </c>
      <c r="AD27">
        <f t="shared" si="3"/>
        <v>667.54631408469197</v>
      </c>
      <c r="AE27">
        <f t="shared" si="3"/>
        <v>680.89724036638631</v>
      </c>
      <c r="AF27">
        <f t="shared" si="3"/>
        <v>694.51518517371392</v>
      </c>
    </row>
    <row r="28" spans="3:32" x14ac:dyDescent="0.25">
      <c r="C28" t="str">
        <f t="shared" si="3"/>
        <v/>
      </c>
      <c r="D28" t="str">
        <f t="shared" si="3"/>
        <v/>
      </c>
      <c r="E28" t="str">
        <f t="shared" si="3"/>
        <v/>
      </c>
      <c r="F28" t="str">
        <f t="shared" si="3"/>
        <v/>
      </c>
      <c r="G28" t="str">
        <f t="shared" si="3"/>
        <v/>
      </c>
      <c r="H28" t="str">
        <f t="shared" si="3"/>
        <v/>
      </c>
      <c r="I28" t="str">
        <f t="shared" si="3"/>
        <v/>
      </c>
      <c r="J28" t="str">
        <f t="shared" si="3"/>
        <v/>
      </c>
      <c r="K28" t="str">
        <f t="shared" si="3"/>
        <v/>
      </c>
      <c r="L28" t="str">
        <f t="shared" si="3"/>
        <v/>
      </c>
      <c r="M28" t="str">
        <f t="shared" si="3"/>
        <v/>
      </c>
      <c r="N28" t="str">
        <f t="shared" si="3"/>
        <v/>
      </c>
      <c r="O28" t="str">
        <f t="shared" si="3"/>
        <v/>
      </c>
      <c r="P28" t="str">
        <f t="shared" si="3"/>
        <v/>
      </c>
      <c r="Q28" t="str">
        <f t="shared" si="3"/>
        <v/>
      </c>
      <c r="R28">
        <f t="shared" si="3"/>
        <v>510.87466265692541</v>
      </c>
      <c r="S28">
        <f t="shared" si="3"/>
        <v>521.09215591006387</v>
      </c>
      <c r="T28">
        <f t="shared" si="3"/>
        <v>531.51399902826518</v>
      </c>
      <c r="U28">
        <f t="shared" si="3"/>
        <v>542.14427900883027</v>
      </c>
      <c r="V28">
        <f t="shared" si="3"/>
        <v>552.98716458900731</v>
      </c>
      <c r="W28">
        <f t="shared" si="3"/>
        <v>564.0469078807871</v>
      </c>
      <c r="X28">
        <f t="shared" si="3"/>
        <v>575.32784603840275</v>
      </c>
      <c r="Y28">
        <f t="shared" si="3"/>
        <v>586.83440295917114</v>
      </c>
      <c r="Z28">
        <f t="shared" si="3"/>
        <v>598.57109101835465</v>
      </c>
      <c r="AA28">
        <f t="shared" si="3"/>
        <v>610.54251283872179</v>
      </c>
      <c r="AB28">
        <f t="shared" si="3"/>
        <v>622.7533630954963</v>
      </c>
      <c r="AC28">
        <f t="shared" si="3"/>
        <v>635.20843035740586</v>
      </c>
      <c r="AD28">
        <f t="shared" si="3"/>
        <v>647.91259896455426</v>
      </c>
      <c r="AE28">
        <f t="shared" si="3"/>
        <v>660.87085094384508</v>
      </c>
      <c r="AF28">
        <f t="shared" si="3"/>
        <v>674.0882679627224</v>
      </c>
    </row>
    <row r="29" spans="3:32" x14ac:dyDescent="0.25">
      <c r="C29" t="str">
        <f t="shared" si="3"/>
        <v/>
      </c>
      <c r="D29" t="str">
        <f t="shared" si="3"/>
        <v/>
      </c>
      <c r="E29" t="str">
        <f t="shared" si="3"/>
        <v/>
      </c>
      <c r="F29" t="str">
        <f t="shared" si="3"/>
        <v/>
      </c>
      <c r="G29" t="str">
        <f t="shared" si="3"/>
        <v/>
      </c>
      <c r="H29" t="str">
        <f t="shared" si="3"/>
        <v/>
      </c>
      <c r="I29" t="str">
        <f t="shared" si="3"/>
        <v/>
      </c>
      <c r="J29" t="str">
        <f t="shared" si="3"/>
        <v/>
      </c>
      <c r="K29" t="str">
        <f t="shared" si="3"/>
        <v/>
      </c>
      <c r="L29" t="str">
        <f t="shared" si="3"/>
        <v/>
      </c>
      <c r="M29" t="str">
        <f t="shared" si="3"/>
        <v/>
      </c>
      <c r="N29" t="str">
        <f t="shared" si="3"/>
        <v/>
      </c>
      <c r="O29" t="str">
        <f t="shared" si="3"/>
        <v/>
      </c>
      <c r="P29" t="str">
        <f t="shared" si="3"/>
        <v/>
      </c>
      <c r="Q29" t="str">
        <f t="shared" si="3"/>
        <v/>
      </c>
      <c r="R29" t="str">
        <f t="shared" si="3"/>
        <v/>
      </c>
      <c r="S29">
        <f t="shared" si="3"/>
        <v>505.76591603035615</v>
      </c>
      <c r="T29">
        <f t="shared" si="3"/>
        <v>515.88123435096327</v>
      </c>
      <c r="U29">
        <f t="shared" si="3"/>
        <v>526.19885903798252</v>
      </c>
      <c r="V29">
        <f t="shared" si="3"/>
        <v>536.72283621874192</v>
      </c>
      <c r="W29">
        <f t="shared" si="3"/>
        <v>547.45729294311718</v>
      </c>
      <c r="X29">
        <f t="shared" si="3"/>
        <v>558.40643880197922</v>
      </c>
      <c r="Y29">
        <f t="shared" si="3"/>
        <v>569.57456757801867</v>
      </c>
      <c r="Z29">
        <f t="shared" si="3"/>
        <v>580.96605892957939</v>
      </c>
      <c r="AA29">
        <f t="shared" si="3"/>
        <v>592.58538010817108</v>
      </c>
      <c r="AB29">
        <f t="shared" si="3"/>
        <v>604.43708771033459</v>
      </c>
      <c r="AC29">
        <f t="shared" si="3"/>
        <v>616.52582946454129</v>
      </c>
      <c r="AD29">
        <f t="shared" si="3"/>
        <v>628.85634605383177</v>
      </c>
      <c r="AE29">
        <f t="shared" si="3"/>
        <v>641.43347297490868</v>
      </c>
      <c r="AF29">
        <f t="shared" si="3"/>
        <v>654.26214243440666</v>
      </c>
    </row>
    <row r="30" spans="3:32" x14ac:dyDescent="0.25">
      <c r="C30" t="str">
        <f t="shared" si="3"/>
        <v/>
      </c>
      <c r="D30" t="str">
        <f t="shared" si="3"/>
        <v/>
      </c>
      <c r="E30" t="str">
        <f t="shared" si="3"/>
        <v/>
      </c>
      <c r="F30" t="str">
        <f t="shared" si="3"/>
        <v/>
      </c>
      <c r="G30" t="str">
        <f t="shared" si="3"/>
        <v/>
      </c>
      <c r="H30" t="str">
        <f t="shared" si="3"/>
        <v/>
      </c>
      <c r="I30" t="str">
        <f t="shared" si="3"/>
        <v/>
      </c>
      <c r="J30" t="str">
        <f t="shared" si="3"/>
        <v/>
      </c>
      <c r="K30" t="str">
        <f t="shared" si="3"/>
        <v/>
      </c>
      <c r="L30" t="str">
        <f t="shared" si="3"/>
        <v/>
      </c>
      <c r="M30" t="str">
        <f t="shared" si="3"/>
        <v/>
      </c>
      <c r="N30" t="str">
        <f t="shared" si="3"/>
        <v/>
      </c>
      <c r="O30" t="str">
        <f t="shared" si="3"/>
        <v/>
      </c>
      <c r="P30" t="str">
        <f t="shared" si="3"/>
        <v/>
      </c>
      <c r="Q30" t="str">
        <f t="shared" si="3"/>
        <v/>
      </c>
      <c r="R30" t="str">
        <f t="shared" ref="R30:AF30" si="4">IF(Q29="",IF(Q30="","",Q30*$B$3),Q29*$B$4)</f>
        <v/>
      </c>
      <c r="S30" t="str">
        <f t="shared" si="4"/>
        <v/>
      </c>
      <c r="T30">
        <f t="shared" si="4"/>
        <v>500.70825687005259</v>
      </c>
      <c r="U30">
        <f t="shared" si="4"/>
        <v>510.72242200745364</v>
      </c>
      <c r="V30">
        <f t="shared" si="4"/>
        <v>520.9368704476027</v>
      </c>
      <c r="W30">
        <f t="shared" si="4"/>
        <v>531.35560785655446</v>
      </c>
      <c r="X30">
        <f t="shared" si="4"/>
        <v>541.98272001368605</v>
      </c>
      <c r="Y30">
        <f t="shared" si="4"/>
        <v>552.82237441395944</v>
      </c>
      <c r="Z30">
        <f t="shared" si="4"/>
        <v>563.87882190223843</v>
      </c>
      <c r="AA30">
        <f t="shared" si="4"/>
        <v>575.15639834028354</v>
      </c>
      <c r="AB30">
        <f t="shared" si="4"/>
        <v>586.65952630708932</v>
      </c>
      <c r="AC30">
        <f t="shared" si="4"/>
        <v>598.39271683323125</v>
      </c>
      <c r="AD30">
        <f t="shared" si="4"/>
        <v>610.36057116989582</v>
      </c>
      <c r="AE30">
        <f t="shared" si="4"/>
        <v>622.56778259329349</v>
      </c>
      <c r="AF30">
        <f t="shared" si="4"/>
        <v>635.01913824515964</v>
      </c>
    </row>
    <row r="31" spans="3:32" x14ac:dyDescent="0.25">
      <c r="C31" t="str">
        <f t="shared" ref="C31:AF39" si="5">IF(B30="",IF(B31="","",B31*$B$3),B30*$B$4)</f>
        <v/>
      </c>
      <c r="D31" t="str">
        <f t="shared" si="5"/>
        <v/>
      </c>
      <c r="E31" t="str">
        <f t="shared" si="5"/>
        <v/>
      </c>
      <c r="F31" t="str">
        <f t="shared" si="5"/>
        <v/>
      </c>
      <c r="G31" t="str">
        <f t="shared" si="5"/>
        <v/>
      </c>
      <c r="H31" t="str">
        <f t="shared" si="5"/>
        <v/>
      </c>
      <c r="I31" t="str">
        <f t="shared" si="5"/>
        <v/>
      </c>
      <c r="J31" t="str">
        <f t="shared" si="5"/>
        <v/>
      </c>
      <c r="K31" t="str">
        <f t="shared" si="5"/>
        <v/>
      </c>
      <c r="L31" t="str">
        <f t="shared" si="5"/>
        <v/>
      </c>
      <c r="M31" t="str">
        <f t="shared" si="5"/>
        <v/>
      </c>
      <c r="N31" t="str">
        <f t="shared" si="5"/>
        <v/>
      </c>
      <c r="O31" t="str">
        <f t="shared" si="5"/>
        <v/>
      </c>
      <c r="P31" t="str">
        <f t="shared" si="5"/>
        <v/>
      </c>
      <c r="Q31" t="str">
        <f t="shared" si="5"/>
        <v/>
      </c>
      <c r="R31" t="str">
        <f t="shared" si="5"/>
        <v/>
      </c>
      <c r="S31" t="str">
        <f t="shared" si="5"/>
        <v/>
      </c>
      <c r="T31" t="str">
        <f t="shared" si="5"/>
        <v/>
      </c>
      <c r="U31">
        <f t="shared" si="5"/>
        <v>495.70117430135207</v>
      </c>
      <c r="V31">
        <f t="shared" si="5"/>
        <v>505.61519778737909</v>
      </c>
      <c r="W31">
        <f t="shared" si="5"/>
        <v>515.72750174312671</v>
      </c>
      <c r="X31">
        <f t="shared" si="5"/>
        <v>526.04205177798895</v>
      </c>
      <c r="Y31">
        <f t="shared" si="5"/>
        <v>536.56289281354918</v>
      </c>
      <c r="Z31">
        <f t="shared" si="5"/>
        <v>547.29415066981983</v>
      </c>
      <c r="AA31">
        <f t="shared" si="5"/>
        <v>558.24003368321598</v>
      </c>
      <c r="AB31">
        <f t="shared" si="5"/>
        <v>569.40483435688066</v>
      </c>
      <c r="AC31">
        <f t="shared" si="5"/>
        <v>580.79293104401847</v>
      </c>
      <c r="AD31">
        <f t="shared" si="5"/>
        <v>592.4087896648989</v>
      </c>
      <c r="AE31">
        <f t="shared" si="5"/>
        <v>604.25696545819687</v>
      </c>
      <c r="AF31">
        <f t="shared" si="5"/>
        <v>616.34210476736052</v>
      </c>
    </row>
    <row r="32" spans="3:32" x14ac:dyDescent="0.25">
      <c r="C32" t="str">
        <f t="shared" si="5"/>
        <v/>
      </c>
      <c r="D32" t="str">
        <f t="shared" si="5"/>
        <v/>
      </c>
      <c r="E32" t="str">
        <f t="shared" si="5"/>
        <v/>
      </c>
      <c r="F32" t="str">
        <f t="shared" si="5"/>
        <v/>
      </c>
      <c r="G32" t="str">
        <f t="shared" si="5"/>
        <v/>
      </c>
      <c r="H32" t="str">
        <f t="shared" si="5"/>
        <v/>
      </c>
      <c r="I32" t="str">
        <f t="shared" si="5"/>
        <v/>
      </c>
      <c r="J32" t="str">
        <f t="shared" si="5"/>
        <v/>
      </c>
      <c r="K32" t="str">
        <f t="shared" si="5"/>
        <v/>
      </c>
      <c r="L32" t="str">
        <f t="shared" si="5"/>
        <v/>
      </c>
      <c r="M32" t="str">
        <f t="shared" si="5"/>
        <v/>
      </c>
      <c r="N32" t="str">
        <f t="shared" si="5"/>
        <v/>
      </c>
      <c r="O32" t="str">
        <f t="shared" si="5"/>
        <v/>
      </c>
      <c r="P32" t="str">
        <f t="shared" si="5"/>
        <v/>
      </c>
      <c r="Q32" t="str">
        <f t="shared" si="5"/>
        <v/>
      </c>
      <c r="R32" t="str">
        <f t="shared" si="5"/>
        <v/>
      </c>
      <c r="S32" t="str">
        <f t="shared" si="5"/>
        <v/>
      </c>
      <c r="T32" t="str">
        <f t="shared" si="5"/>
        <v/>
      </c>
      <c r="U32" t="str">
        <f t="shared" si="5"/>
        <v/>
      </c>
      <c r="V32">
        <f t="shared" si="5"/>
        <v>490.74416255833853</v>
      </c>
      <c r="W32">
        <f t="shared" si="5"/>
        <v>500.55904580950528</v>
      </c>
      <c r="X32">
        <f t="shared" si="5"/>
        <v>510.57022672569542</v>
      </c>
      <c r="Y32">
        <f t="shared" si="5"/>
        <v>520.781631260209</v>
      </c>
      <c r="Z32">
        <f t="shared" si="5"/>
        <v>531.19726388541369</v>
      </c>
      <c r="AA32">
        <f t="shared" si="5"/>
        <v>541.82120916312158</v>
      </c>
      <c r="AB32">
        <f t="shared" si="5"/>
        <v>552.65763334638382</v>
      </c>
      <c r="AC32">
        <f t="shared" si="5"/>
        <v>563.7107860133118</v>
      </c>
      <c r="AD32">
        <f t="shared" si="5"/>
        <v>574.98500173357831</v>
      </c>
      <c r="AE32">
        <f t="shared" si="5"/>
        <v>586.48470176824992</v>
      </c>
      <c r="AF32">
        <f t="shared" si="5"/>
        <v>598.21439580361493</v>
      </c>
    </row>
    <row r="33" spans="3:32" x14ac:dyDescent="0.25">
      <c r="C33" t="str">
        <f t="shared" si="5"/>
        <v/>
      </c>
      <c r="D33" t="str">
        <f t="shared" si="5"/>
        <v/>
      </c>
      <c r="E33" t="str">
        <f t="shared" si="5"/>
        <v/>
      </c>
      <c r="F33" t="str">
        <f t="shared" si="5"/>
        <v/>
      </c>
      <c r="G33" t="str">
        <f t="shared" si="5"/>
        <v/>
      </c>
      <c r="H33" t="str">
        <f t="shared" si="5"/>
        <v/>
      </c>
      <c r="I33" t="str">
        <f t="shared" si="5"/>
        <v/>
      </c>
      <c r="J33" t="str">
        <f t="shared" si="5"/>
        <v/>
      </c>
      <c r="K33" t="str">
        <f t="shared" si="5"/>
        <v/>
      </c>
      <c r="L33" t="str">
        <f t="shared" si="5"/>
        <v/>
      </c>
      <c r="M33" t="str">
        <f t="shared" si="5"/>
        <v/>
      </c>
      <c r="N33" t="str">
        <f t="shared" si="5"/>
        <v/>
      </c>
      <c r="O33" t="str">
        <f t="shared" si="5"/>
        <v/>
      </c>
      <c r="P33" t="str">
        <f t="shared" si="5"/>
        <v/>
      </c>
      <c r="Q33" t="str">
        <f t="shared" si="5"/>
        <v/>
      </c>
      <c r="R33" t="str">
        <f t="shared" si="5"/>
        <v/>
      </c>
      <c r="S33" t="str">
        <f t="shared" si="5"/>
        <v/>
      </c>
      <c r="T33" t="str">
        <f t="shared" si="5"/>
        <v/>
      </c>
      <c r="U33" t="str">
        <f t="shared" si="5"/>
        <v/>
      </c>
      <c r="V33" t="str">
        <f t="shared" si="5"/>
        <v/>
      </c>
      <c r="W33">
        <f t="shared" si="5"/>
        <v>485.83672093275516</v>
      </c>
      <c r="X33">
        <f t="shared" si="5"/>
        <v>495.55345535141021</v>
      </c>
      <c r="Y33">
        <f t="shared" si="5"/>
        <v>505.46452445843846</v>
      </c>
      <c r="Z33">
        <f t="shared" si="5"/>
        <v>515.57381494760693</v>
      </c>
      <c r="AA33">
        <f t="shared" si="5"/>
        <v>525.88529124655952</v>
      </c>
      <c r="AB33">
        <f t="shared" si="5"/>
        <v>536.4029970714904</v>
      </c>
      <c r="AC33">
        <f t="shared" si="5"/>
        <v>547.13105701292</v>
      </c>
      <c r="AD33">
        <f t="shared" si="5"/>
        <v>558.07367815317866</v>
      </c>
      <c r="AE33">
        <f t="shared" si="5"/>
        <v>569.23515171624251</v>
      </c>
      <c r="AF33">
        <f t="shared" si="5"/>
        <v>580.61985475056747</v>
      </c>
    </row>
    <row r="34" spans="3:32" x14ac:dyDescent="0.25">
      <c r="C34" t="str">
        <f t="shared" si="5"/>
        <v/>
      </c>
      <c r="D34" t="str">
        <f t="shared" si="5"/>
        <v/>
      </c>
      <c r="E34" t="str">
        <f t="shared" si="5"/>
        <v/>
      </c>
      <c r="F34" t="str">
        <f t="shared" si="5"/>
        <v/>
      </c>
      <c r="G34" t="str">
        <f t="shared" si="5"/>
        <v/>
      </c>
      <c r="H34" t="str">
        <f t="shared" si="5"/>
        <v/>
      </c>
      <c r="I34" t="str">
        <f t="shared" si="5"/>
        <v/>
      </c>
      <c r="J34" t="str">
        <f t="shared" si="5"/>
        <v/>
      </c>
      <c r="K34" t="str">
        <f t="shared" si="5"/>
        <v/>
      </c>
      <c r="L34" t="str">
        <f t="shared" si="5"/>
        <v/>
      </c>
      <c r="M34" t="str">
        <f t="shared" si="5"/>
        <v/>
      </c>
      <c r="N34" t="str">
        <f t="shared" si="5"/>
        <v/>
      </c>
      <c r="O34" t="str">
        <f t="shared" si="5"/>
        <v/>
      </c>
      <c r="P34" t="str">
        <f t="shared" si="5"/>
        <v/>
      </c>
      <c r="Q34" t="str">
        <f t="shared" si="5"/>
        <v/>
      </c>
      <c r="R34" t="str">
        <f t="shared" si="5"/>
        <v/>
      </c>
      <c r="S34" t="str">
        <f t="shared" si="5"/>
        <v/>
      </c>
      <c r="T34" t="str">
        <f t="shared" si="5"/>
        <v/>
      </c>
      <c r="U34" t="str">
        <f t="shared" si="5"/>
        <v/>
      </c>
      <c r="V34" t="str">
        <f t="shared" si="5"/>
        <v/>
      </c>
      <c r="W34" t="str">
        <f t="shared" si="5"/>
        <v/>
      </c>
      <c r="X34">
        <f t="shared" si="5"/>
        <v>480.97835372342757</v>
      </c>
      <c r="Y34">
        <f t="shared" si="5"/>
        <v>490.59792079789611</v>
      </c>
      <c r="Z34">
        <f t="shared" si="5"/>
        <v>500.40987921385408</v>
      </c>
      <c r="AA34">
        <f t="shared" si="5"/>
        <v>510.41807679813087</v>
      </c>
      <c r="AB34">
        <f t="shared" si="5"/>
        <v>520.6264383340939</v>
      </c>
      <c r="AC34">
        <f t="shared" si="5"/>
        <v>531.03896710077549</v>
      </c>
      <c r="AD34">
        <f t="shared" si="5"/>
        <v>541.65974644279083</v>
      </c>
      <c r="AE34">
        <f t="shared" si="5"/>
        <v>552.49294137164691</v>
      </c>
      <c r="AF34">
        <f t="shared" si="5"/>
        <v>563.54280019908003</v>
      </c>
    </row>
    <row r="35" spans="3:32" x14ac:dyDescent="0.25">
      <c r="C35" t="str">
        <f t="shared" si="5"/>
        <v/>
      </c>
      <c r="D35" t="str">
        <f t="shared" si="5"/>
        <v/>
      </c>
      <c r="E35" t="str">
        <f t="shared" si="5"/>
        <v/>
      </c>
      <c r="F35" t="str">
        <f t="shared" si="5"/>
        <v/>
      </c>
      <c r="G35" t="str">
        <f t="shared" si="5"/>
        <v/>
      </c>
      <c r="H35" t="str">
        <f t="shared" si="5"/>
        <v/>
      </c>
      <c r="I35" t="str">
        <f t="shared" si="5"/>
        <v/>
      </c>
      <c r="J35" t="str">
        <f t="shared" si="5"/>
        <v/>
      </c>
      <c r="K35" t="str">
        <f t="shared" si="5"/>
        <v/>
      </c>
      <c r="L35" t="str">
        <f t="shared" si="5"/>
        <v/>
      </c>
      <c r="M35" t="str">
        <f t="shared" si="5"/>
        <v/>
      </c>
      <c r="N35" t="str">
        <f t="shared" si="5"/>
        <v/>
      </c>
      <c r="O35" t="str">
        <f t="shared" si="5"/>
        <v/>
      </c>
      <c r="P35" t="str">
        <f t="shared" si="5"/>
        <v/>
      </c>
      <c r="Q35" t="str">
        <f t="shared" si="5"/>
        <v/>
      </c>
      <c r="R35" t="str">
        <f t="shared" si="5"/>
        <v/>
      </c>
      <c r="S35" t="str">
        <f t="shared" si="5"/>
        <v/>
      </c>
      <c r="T35" t="str">
        <f t="shared" si="5"/>
        <v/>
      </c>
      <c r="U35" t="str">
        <f t="shared" si="5"/>
        <v/>
      </c>
      <c r="V35" t="str">
        <f t="shared" si="5"/>
        <v/>
      </c>
      <c r="W35" t="str">
        <f t="shared" si="5"/>
        <v/>
      </c>
      <c r="X35" t="str">
        <f t="shared" si="5"/>
        <v/>
      </c>
      <c r="Y35">
        <f t="shared" si="5"/>
        <v>476.16857018619328</v>
      </c>
      <c r="Z35">
        <f t="shared" si="5"/>
        <v>485.69194158991712</v>
      </c>
      <c r="AA35">
        <f t="shared" si="5"/>
        <v>495.40578042171552</v>
      </c>
      <c r="AB35">
        <f t="shared" si="5"/>
        <v>505.31389603014958</v>
      </c>
      <c r="AC35">
        <f t="shared" si="5"/>
        <v>515.420173950753</v>
      </c>
      <c r="AD35">
        <f t="shared" si="5"/>
        <v>525.72857742976771</v>
      </c>
      <c r="AE35">
        <f t="shared" si="5"/>
        <v>536.24314897836291</v>
      </c>
      <c r="AF35">
        <f t="shared" si="5"/>
        <v>546.96801195793046</v>
      </c>
    </row>
    <row r="36" spans="3:32" x14ac:dyDescent="0.25">
      <c r="C36" t="str">
        <f t="shared" si="5"/>
        <v/>
      </c>
      <c r="D36" t="str">
        <f t="shared" si="5"/>
        <v/>
      </c>
      <c r="E36" t="str">
        <f t="shared" si="5"/>
        <v/>
      </c>
      <c r="F36" t="str">
        <f t="shared" si="5"/>
        <v/>
      </c>
      <c r="G36" t="str">
        <f t="shared" si="5"/>
        <v/>
      </c>
      <c r="H36" t="str">
        <f t="shared" si="5"/>
        <v/>
      </c>
      <c r="I36" t="str">
        <f t="shared" si="5"/>
        <v/>
      </c>
      <c r="J36" t="str">
        <f t="shared" si="5"/>
        <v/>
      </c>
      <c r="K36" t="str">
        <f t="shared" si="5"/>
        <v/>
      </c>
      <c r="L36" t="str">
        <f t="shared" si="5"/>
        <v/>
      </c>
      <c r="M36" t="str">
        <f t="shared" si="5"/>
        <v/>
      </c>
      <c r="N36" t="str">
        <f t="shared" si="5"/>
        <v/>
      </c>
      <c r="O36" t="str">
        <f t="shared" si="5"/>
        <v/>
      </c>
      <c r="P36" t="str">
        <f t="shared" si="5"/>
        <v/>
      </c>
      <c r="Q36" t="str">
        <f t="shared" si="5"/>
        <v/>
      </c>
      <c r="R36" t="str">
        <f t="shared" si="5"/>
        <v/>
      </c>
      <c r="S36" t="str">
        <f t="shared" si="5"/>
        <v/>
      </c>
      <c r="T36" t="str">
        <f t="shared" si="5"/>
        <v/>
      </c>
      <c r="U36" t="str">
        <f t="shared" si="5"/>
        <v/>
      </c>
      <c r="V36" t="str">
        <f t="shared" si="5"/>
        <v/>
      </c>
      <c r="W36" t="str">
        <f t="shared" si="5"/>
        <v/>
      </c>
      <c r="X36" t="str">
        <f t="shared" si="5"/>
        <v/>
      </c>
      <c r="Y36" t="str">
        <f t="shared" si="5"/>
        <v/>
      </c>
      <c r="Z36">
        <f t="shared" si="5"/>
        <v>471.40688448433133</v>
      </c>
      <c r="AA36">
        <f t="shared" si="5"/>
        <v>480.83502217401792</v>
      </c>
      <c r="AB36">
        <f t="shared" si="5"/>
        <v>490.45172261749838</v>
      </c>
      <c r="AC36">
        <f t="shared" si="5"/>
        <v>500.26075706984807</v>
      </c>
      <c r="AD36">
        <f t="shared" si="5"/>
        <v>510.26597221124547</v>
      </c>
      <c r="AE36">
        <f t="shared" si="5"/>
        <v>520.47129165547005</v>
      </c>
      <c r="AF36">
        <f t="shared" si="5"/>
        <v>530.88071748857931</v>
      </c>
    </row>
    <row r="37" spans="3:32" x14ac:dyDescent="0.25">
      <c r="C37" t="str">
        <f t="shared" si="5"/>
        <v/>
      </c>
      <c r="D37" t="str">
        <f t="shared" si="5"/>
        <v/>
      </c>
      <c r="E37" t="str">
        <f t="shared" si="5"/>
        <v/>
      </c>
      <c r="F37" t="str">
        <f t="shared" si="5"/>
        <v/>
      </c>
      <c r="G37" t="str">
        <f t="shared" si="5"/>
        <v/>
      </c>
      <c r="H37" t="str">
        <f t="shared" si="5"/>
        <v/>
      </c>
      <c r="I37" t="str">
        <f t="shared" si="5"/>
        <v/>
      </c>
      <c r="J37" t="str">
        <f t="shared" si="5"/>
        <v/>
      </c>
      <c r="K37" t="str">
        <f t="shared" si="5"/>
        <v/>
      </c>
      <c r="L37" t="str">
        <f t="shared" si="5"/>
        <v/>
      </c>
      <c r="M37" t="str">
        <f t="shared" si="5"/>
        <v/>
      </c>
      <c r="N37" t="str">
        <f t="shared" si="5"/>
        <v/>
      </c>
      <c r="O37" t="str">
        <f t="shared" si="5"/>
        <v/>
      </c>
      <c r="P37" t="str">
        <f t="shared" si="5"/>
        <v/>
      </c>
      <c r="Q37" t="str">
        <f t="shared" si="5"/>
        <v/>
      </c>
      <c r="R37" t="str">
        <f t="shared" si="5"/>
        <v/>
      </c>
      <c r="S37" t="str">
        <f t="shared" si="5"/>
        <v/>
      </c>
      <c r="T37" t="str">
        <f t="shared" si="5"/>
        <v/>
      </c>
      <c r="U37" t="str">
        <f t="shared" si="5"/>
        <v/>
      </c>
      <c r="V37" t="str">
        <f t="shared" si="5"/>
        <v/>
      </c>
      <c r="W37" t="str">
        <f t="shared" si="5"/>
        <v/>
      </c>
      <c r="X37" t="str">
        <f t="shared" si="5"/>
        <v/>
      </c>
      <c r="Y37" t="str">
        <f t="shared" si="5"/>
        <v/>
      </c>
      <c r="Z37" t="str">
        <f t="shared" si="5"/>
        <v/>
      </c>
      <c r="AA37">
        <f t="shared" si="5"/>
        <v>466.692815639488</v>
      </c>
      <c r="AB37">
        <f t="shared" si="5"/>
        <v>476.02667195227775</v>
      </c>
      <c r="AC37">
        <f t="shared" si="5"/>
        <v>485.54720539132342</v>
      </c>
      <c r="AD37">
        <f t="shared" si="5"/>
        <v>495.25814949914957</v>
      </c>
      <c r="AE37">
        <f t="shared" si="5"/>
        <v>505.16331248913303</v>
      </c>
      <c r="AF37">
        <f t="shared" si="5"/>
        <v>515.26657873891531</v>
      </c>
    </row>
    <row r="38" spans="3:32" x14ac:dyDescent="0.25">
      <c r="C38" t="str">
        <f t="shared" si="5"/>
        <v/>
      </c>
      <c r="D38" t="str">
        <f t="shared" si="5"/>
        <v/>
      </c>
      <c r="E38" t="str">
        <f t="shared" si="5"/>
        <v/>
      </c>
      <c r="F38" t="str">
        <f t="shared" si="5"/>
        <v/>
      </c>
      <c r="G38" t="str">
        <f t="shared" si="5"/>
        <v/>
      </c>
      <c r="H38" t="str">
        <f t="shared" si="5"/>
        <v/>
      </c>
      <c r="I38" t="str">
        <f t="shared" si="5"/>
        <v/>
      </c>
      <c r="J38" t="str">
        <f t="shared" si="5"/>
        <v/>
      </c>
      <c r="K38" t="str">
        <f t="shared" si="5"/>
        <v/>
      </c>
      <c r="L38" t="str">
        <f t="shared" si="5"/>
        <v/>
      </c>
      <c r="M38" t="str">
        <f t="shared" si="5"/>
        <v/>
      </c>
      <c r="N38" t="str">
        <f t="shared" si="5"/>
        <v/>
      </c>
      <c r="O38" t="str">
        <f t="shared" si="5"/>
        <v/>
      </c>
      <c r="P38" t="str">
        <f t="shared" si="5"/>
        <v/>
      </c>
      <c r="Q38" t="str">
        <f t="shared" si="5"/>
        <v/>
      </c>
      <c r="R38" t="str">
        <f t="shared" si="5"/>
        <v/>
      </c>
      <c r="S38" t="str">
        <f t="shared" si="5"/>
        <v/>
      </c>
      <c r="T38" t="str">
        <f t="shared" si="5"/>
        <v/>
      </c>
      <c r="U38" t="str">
        <f t="shared" si="5"/>
        <v/>
      </c>
      <c r="V38" t="str">
        <f t="shared" si="5"/>
        <v/>
      </c>
      <c r="W38" t="str">
        <f t="shared" si="5"/>
        <v/>
      </c>
      <c r="X38" t="str">
        <f t="shared" si="5"/>
        <v/>
      </c>
      <c r="Y38" t="str">
        <f t="shared" si="5"/>
        <v/>
      </c>
      <c r="Z38" t="str">
        <f t="shared" si="5"/>
        <v/>
      </c>
      <c r="AA38" t="str">
        <f t="shared" si="5"/>
        <v/>
      </c>
      <c r="AB38">
        <f t="shared" si="5"/>
        <v>462.02588748309313</v>
      </c>
      <c r="AC38">
        <f t="shared" si="5"/>
        <v>471.26640523275495</v>
      </c>
      <c r="AD38">
        <f t="shared" si="5"/>
        <v>480.6917333374102</v>
      </c>
      <c r="AE38">
        <f t="shared" si="5"/>
        <v>490.30556800415809</v>
      </c>
      <c r="AF38">
        <f t="shared" si="5"/>
        <v>500.1116793642417</v>
      </c>
    </row>
    <row r="39" spans="3:32" x14ac:dyDescent="0.25">
      <c r="C39" t="str">
        <f t="shared" si="5"/>
        <v/>
      </c>
      <c r="D39" t="str">
        <f t="shared" si="5"/>
        <v/>
      </c>
      <c r="E39" t="str">
        <f t="shared" si="5"/>
        <v/>
      </c>
      <c r="F39" t="str">
        <f t="shared" si="5"/>
        <v/>
      </c>
      <c r="G39" t="str">
        <f t="shared" si="5"/>
        <v/>
      </c>
      <c r="H39" t="str">
        <f t="shared" si="5"/>
        <v/>
      </c>
      <c r="I39" t="str">
        <f t="shared" si="5"/>
        <v/>
      </c>
      <c r="J39" t="str">
        <f t="shared" si="5"/>
        <v/>
      </c>
      <c r="K39" t="str">
        <f t="shared" si="5"/>
        <v/>
      </c>
      <c r="L39" t="str">
        <f t="shared" si="5"/>
        <v/>
      </c>
      <c r="M39" t="str">
        <f t="shared" si="5"/>
        <v/>
      </c>
      <c r="N39" t="str">
        <f t="shared" si="5"/>
        <v/>
      </c>
      <c r="O39" t="str">
        <f t="shared" si="5"/>
        <v/>
      </c>
      <c r="P39" t="str">
        <f t="shared" si="5"/>
        <v/>
      </c>
      <c r="Q39" t="str">
        <f t="shared" si="5"/>
        <v/>
      </c>
      <c r="R39" t="str">
        <f t="shared" ref="R39:AF39" si="6">IF(Q38="",IF(Q39="","",Q39*$B$3),Q38*$B$4)</f>
        <v/>
      </c>
      <c r="S39" t="str">
        <f t="shared" si="6"/>
        <v/>
      </c>
      <c r="T39" t="str">
        <f t="shared" si="6"/>
        <v/>
      </c>
      <c r="U39" t="str">
        <f t="shared" si="6"/>
        <v/>
      </c>
      <c r="V39" t="str">
        <f t="shared" si="6"/>
        <v/>
      </c>
      <c r="W39" t="str">
        <f t="shared" si="6"/>
        <v/>
      </c>
      <c r="X39" t="str">
        <f t="shared" si="6"/>
        <v/>
      </c>
      <c r="Y39" t="str">
        <f t="shared" si="6"/>
        <v/>
      </c>
      <c r="Z39" t="str">
        <f t="shared" si="6"/>
        <v/>
      </c>
      <c r="AA39" t="str">
        <f t="shared" si="6"/>
        <v/>
      </c>
      <c r="AB39" t="str">
        <f t="shared" si="6"/>
        <v/>
      </c>
      <c r="AC39">
        <f t="shared" si="6"/>
        <v>457.40562860826219</v>
      </c>
      <c r="AD39">
        <f t="shared" si="6"/>
        <v>466.55374118042738</v>
      </c>
      <c r="AE39">
        <f t="shared" si="6"/>
        <v>475.88481600403611</v>
      </c>
      <c r="AF39">
        <f t="shared" si="6"/>
        <v>485.40251232411651</v>
      </c>
    </row>
    <row r="40" spans="3:32" x14ac:dyDescent="0.25">
      <c r="C40" t="str">
        <f t="shared" ref="C40:AF42" si="7">IF(B39="",IF(B40="","",B40*$B$3),B39*$B$4)</f>
        <v/>
      </c>
      <c r="D40" t="str">
        <f t="shared" si="7"/>
        <v/>
      </c>
      <c r="E40" t="str">
        <f t="shared" si="7"/>
        <v/>
      </c>
      <c r="F40" t="str">
        <f t="shared" si="7"/>
        <v/>
      </c>
      <c r="G40" t="str">
        <f t="shared" si="7"/>
        <v/>
      </c>
      <c r="H40" t="str">
        <f t="shared" si="7"/>
        <v/>
      </c>
      <c r="I40" t="str">
        <f t="shared" si="7"/>
        <v/>
      </c>
      <c r="J40" t="str">
        <f t="shared" si="7"/>
        <v/>
      </c>
      <c r="K40" t="str">
        <f t="shared" si="7"/>
        <v/>
      </c>
      <c r="L40" t="str">
        <f t="shared" si="7"/>
        <v/>
      </c>
      <c r="M40" t="str">
        <f t="shared" si="7"/>
        <v/>
      </c>
      <c r="N40" t="str">
        <f t="shared" si="7"/>
        <v/>
      </c>
      <c r="O40" t="str">
        <f t="shared" si="7"/>
        <v/>
      </c>
      <c r="P40" t="str">
        <f t="shared" si="7"/>
        <v/>
      </c>
      <c r="Q40" t="str">
        <f t="shared" si="7"/>
        <v/>
      </c>
      <c r="R40" t="str">
        <f t="shared" si="7"/>
        <v/>
      </c>
      <c r="S40" t="str">
        <f t="shared" si="7"/>
        <v/>
      </c>
      <c r="T40" t="str">
        <f t="shared" si="7"/>
        <v/>
      </c>
      <c r="U40" t="str">
        <f t="shared" si="7"/>
        <v/>
      </c>
      <c r="V40" t="str">
        <f t="shared" si="7"/>
        <v/>
      </c>
      <c r="W40" t="str">
        <f t="shared" si="7"/>
        <v/>
      </c>
      <c r="X40" t="str">
        <f t="shared" si="7"/>
        <v/>
      </c>
      <c r="Y40" t="str">
        <f t="shared" si="7"/>
        <v/>
      </c>
      <c r="Z40" t="str">
        <f t="shared" si="7"/>
        <v/>
      </c>
      <c r="AA40" t="str">
        <f t="shared" si="7"/>
        <v/>
      </c>
      <c r="AB40" t="str">
        <f t="shared" si="7"/>
        <v/>
      </c>
      <c r="AC40" t="str">
        <f t="shared" si="7"/>
        <v/>
      </c>
      <c r="AD40">
        <f t="shared" si="7"/>
        <v>452.83157232217957</v>
      </c>
      <c r="AE40">
        <f t="shared" si="7"/>
        <v>461.8882037686231</v>
      </c>
      <c r="AF40">
        <f t="shared" si="7"/>
        <v>471.12596784399574</v>
      </c>
    </row>
    <row r="41" spans="3:32" x14ac:dyDescent="0.25">
      <c r="C41" t="str">
        <f t="shared" si="7"/>
        <v/>
      </c>
      <c r="D41" t="str">
        <f t="shared" si="7"/>
        <v/>
      </c>
      <c r="E41" t="str">
        <f t="shared" si="7"/>
        <v/>
      </c>
      <c r="F41" t="str">
        <f t="shared" si="7"/>
        <v/>
      </c>
      <c r="G41" t="str">
        <f t="shared" si="7"/>
        <v/>
      </c>
      <c r="H41" t="str">
        <f t="shared" si="7"/>
        <v/>
      </c>
      <c r="I41" t="str">
        <f t="shared" si="7"/>
        <v/>
      </c>
      <c r="J41" t="str">
        <f t="shared" si="7"/>
        <v/>
      </c>
      <c r="K41" t="str">
        <f t="shared" si="7"/>
        <v/>
      </c>
      <c r="L41" t="str">
        <f t="shared" si="7"/>
        <v/>
      </c>
      <c r="M41" t="str">
        <f t="shared" si="7"/>
        <v/>
      </c>
      <c r="N41" t="str">
        <f t="shared" si="7"/>
        <v/>
      </c>
      <c r="O41" t="str">
        <f t="shared" si="7"/>
        <v/>
      </c>
      <c r="P41" t="str">
        <f t="shared" si="7"/>
        <v/>
      </c>
      <c r="Q41" t="str">
        <f t="shared" si="7"/>
        <v/>
      </c>
      <c r="R41" t="str">
        <f t="shared" si="7"/>
        <v/>
      </c>
      <c r="S41" t="str">
        <f t="shared" si="7"/>
        <v/>
      </c>
      <c r="T41" t="str">
        <f t="shared" si="7"/>
        <v/>
      </c>
      <c r="U41" t="str">
        <f t="shared" si="7"/>
        <v/>
      </c>
      <c r="V41" t="str">
        <f t="shared" si="7"/>
        <v/>
      </c>
      <c r="W41" t="str">
        <f t="shared" si="7"/>
        <v/>
      </c>
      <c r="X41" t="str">
        <f t="shared" si="7"/>
        <v/>
      </c>
      <c r="Y41" t="str">
        <f t="shared" si="7"/>
        <v/>
      </c>
      <c r="Z41" t="str">
        <f t="shared" si="7"/>
        <v/>
      </c>
      <c r="AA41" t="str">
        <f t="shared" si="7"/>
        <v/>
      </c>
      <c r="AB41" t="str">
        <f t="shared" si="7"/>
        <v/>
      </c>
      <c r="AC41" t="str">
        <f t="shared" si="7"/>
        <v/>
      </c>
      <c r="AD41" t="str">
        <f t="shared" si="7"/>
        <v/>
      </c>
      <c r="AE41">
        <f t="shared" si="7"/>
        <v>448.30325659895777</v>
      </c>
      <c r="AF41">
        <f t="shared" si="7"/>
        <v>457.26932173093684</v>
      </c>
    </row>
    <row r="42" spans="3:32" x14ac:dyDescent="0.25">
      <c r="C42" t="str">
        <f t="shared" si="7"/>
        <v/>
      </c>
      <c r="D42" t="str">
        <f t="shared" si="7"/>
        <v/>
      </c>
      <c r="E42" t="str">
        <f t="shared" si="7"/>
        <v/>
      </c>
      <c r="F42" t="str">
        <f t="shared" si="7"/>
        <v/>
      </c>
      <c r="G42" t="str">
        <f t="shared" si="7"/>
        <v/>
      </c>
      <c r="H42" t="str">
        <f t="shared" si="7"/>
        <v/>
      </c>
      <c r="I42" t="str">
        <f t="shared" si="7"/>
        <v/>
      </c>
      <c r="J42" t="str">
        <f t="shared" si="7"/>
        <v/>
      </c>
      <c r="K42" t="str">
        <f t="shared" si="7"/>
        <v/>
      </c>
      <c r="L42" t="str">
        <f t="shared" si="7"/>
        <v/>
      </c>
      <c r="M42" t="str">
        <f t="shared" si="7"/>
        <v/>
      </c>
      <c r="N42" t="str">
        <f t="shared" si="7"/>
        <v/>
      </c>
      <c r="O42" t="str">
        <f t="shared" si="7"/>
        <v/>
      </c>
      <c r="P42" t="str">
        <f t="shared" si="7"/>
        <v/>
      </c>
      <c r="Q42" t="str">
        <f t="shared" si="7"/>
        <v/>
      </c>
      <c r="R42" t="str">
        <f t="shared" si="7"/>
        <v/>
      </c>
      <c r="S42" t="str">
        <f t="shared" si="7"/>
        <v/>
      </c>
      <c r="T42" t="str">
        <f t="shared" si="7"/>
        <v/>
      </c>
      <c r="U42" t="str">
        <f t="shared" si="7"/>
        <v/>
      </c>
      <c r="V42" t="str">
        <f t="shared" si="7"/>
        <v/>
      </c>
      <c r="W42" t="str">
        <f t="shared" si="7"/>
        <v/>
      </c>
      <c r="X42" t="str">
        <f t="shared" si="7"/>
        <v/>
      </c>
      <c r="Y42" t="str">
        <f t="shared" si="7"/>
        <v/>
      </c>
      <c r="Z42" t="str">
        <f t="shared" si="7"/>
        <v/>
      </c>
      <c r="AA42" t="str">
        <f t="shared" si="7"/>
        <v/>
      </c>
      <c r="AB42" t="str">
        <f t="shared" si="7"/>
        <v/>
      </c>
      <c r="AC42" t="str">
        <f t="shared" si="7"/>
        <v/>
      </c>
      <c r="AD42" t="str">
        <f t="shared" si="7"/>
        <v/>
      </c>
      <c r="AE42" t="str">
        <f t="shared" si="7"/>
        <v/>
      </c>
      <c r="AF42">
        <f t="shared" si="7"/>
        <v>443.82022403296821</v>
      </c>
    </row>
  </sheetData>
  <mergeCells count="1">
    <mergeCell ref="A12:A13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8"/>
  <sheetViews>
    <sheetView workbookViewId="0">
      <selection activeCell="G3" sqref="G3"/>
    </sheetView>
  </sheetViews>
  <sheetFormatPr defaultColWidth="8.85546875" defaultRowHeight="15" x14ac:dyDescent="0.25"/>
  <cols>
    <col min="1" max="1" width="14.140625" customWidth="1"/>
  </cols>
  <sheetData>
    <row r="2" spans="1:32" ht="30" x14ac:dyDescent="0.25">
      <c r="A2" s="54" t="s">
        <v>52</v>
      </c>
      <c r="B2">
        <v>600</v>
      </c>
      <c r="D2" s="54" t="s">
        <v>56</v>
      </c>
      <c r="E2" s="54">
        <v>595</v>
      </c>
    </row>
    <row r="3" spans="1:32" ht="45" x14ac:dyDescent="0.25">
      <c r="A3" t="s">
        <v>60</v>
      </c>
      <c r="B3" s="57">
        <v>1.02</v>
      </c>
      <c r="D3" s="58" t="s">
        <v>67</v>
      </c>
      <c r="E3" s="59">
        <f>B48</f>
        <v>9.2642284916463868</v>
      </c>
      <c r="G3" s="5"/>
    </row>
    <row r="4" spans="1:32" x14ac:dyDescent="0.25">
      <c r="A4" t="s">
        <v>61</v>
      </c>
      <c r="B4" s="57">
        <f>1-0.01</f>
        <v>0.99</v>
      </c>
    </row>
    <row r="5" spans="1:32" x14ac:dyDescent="0.25">
      <c r="A5" t="s">
        <v>62</v>
      </c>
      <c r="B5" s="52">
        <v>1E-3</v>
      </c>
    </row>
    <row r="7" spans="1:32" x14ac:dyDescent="0.25">
      <c r="A7" t="s">
        <v>63</v>
      </c>
      <c r="B7">
        <f>(EXP(B5)-B4)/(B3-B4)</f>
        <v>0.36668333889027943</v>
      </c>
    </row>
    <row r="9" spans="1:32" x14ac:dyDescent="0.25">
      <c r="A9" s="13" t="s">
        <v>64</v>
      </c>
    </row>
    <row r="10" spans="1:32" x14ac:dyDescent="0.25">
      <c r="A10" s="13" t="s">
        <v>65</v>
      </c>
      <c r="B10" s="13">
        <v>0</v>
      </c>
      <c r="C10" s="13">
        <v>1</v>
      </c>
      <c r="D10" s="13">
        <v>2</v>
      </c>
      <c r="E10" s="13">
        <v>3</v>
      </c>
      <c r="F10" s="13">
        <v>4</v>
      </c>
      <c r="G10" s="13">
        <v>5</v>
      </c>
      <c r="H10" s="13">
        <v>6</v>
      </c>
      <c r="I10" s="13">
        <v>7</v>
      </c>
      <c r="J10" s="13">
        <v>8</v>
      </c>
      <c r="K10" s="13">
        <v>9</v>
      </c>
      <c r="L10" s="13">
        <v>10</v>
      </c>
      <c r="M10" s="13">
        <v>11</v>
      </c>
      <c r="N10" s="13">
        <v>12</v>
      </c>
      <c r="O10" s="13">
        <v>13</v>
      </c>
      <c r="P10" s="13">
        <v>14</v>
      </c>
      <c r="Q10" s="13">
        <v>15</v>
      </c>
      <c r="R10" s="13">
        <v>16</v>
      </c>
      <c r="S10" s="13">
        <v>17</v>
      </c>
      <c r="T10" s="13">
        <v>18</v>
      </c>
      <c r="U10" s="13">
        <v>19</v>
      </c>
      <c r="V10" s="13">
        <v>20</v>
      </c>
      <c r="W10" s="13">
        <v>21</v>
      </c>
      <c r="X10" s="13">
        <v>22</v>
      </c>
      <c r="Y10" s="13">
        <v>23</v>
      </c>
      <c r="Z10" s="13">
        <v>24</v>
      </c>
      <c r="AA10" s="13">
        <v>25</v>
      </c>
      <c r="AB10" s="13">
        <v>26</v>
      </c>
      <c r="AC10" s="13">
        <v>27</v>
      </c>
      <c r="AD10" s="13">
        <v>28</v>
      </c>
      <c r="AE10" s="13">
        <v>29</v>
      </c>
      <c r="AF10" s="13">
        <v>30</v>
      </c>
    </row>
    <row r="12" spans="1:32" x14ac:dyDescent="0.25">
      <c r="A12" s="81" t="s">
        <v>66</v>
      </c>
      <c r="B12">
        <f>B2</f>
        <v>600</v>
      </c>
      <c r="C12">
        <f>IF(B11="",IF(B12="","",B12*$B$3),B11*$B$4)</f>
        <v>612</v>
      </c>
      <c r="D12">
        <f t="shared" ref="D12:AF27" si="0">IF(C11="",IF(C12="","",C12*$B$3),C11*$B$4)</f>
        <v>624.24</v>
      </c>
      <c r="E12">
        <f t="shared" si="0"/>
        <v>636.72480000000007</v>
      </c>
      <c r="F12">
        <f t="shared" si="0"/>
        <v>649.45929600000011</v>
      </c>
      <c r="G12">
        <f t="shared" si="0"/>
        <v>662.44848192000018</v>
      </c>
      <c r="H12">
        <f t="shared" si="0"/>
        <v>675.69745155840019</v>
      </c>
      <c r="I12">
        <f t="shared" si="0"/>
        <v>689.21140058956826</v>
      </c>
      <c r="J12">
        <f t="shared" si="0"/>
        <v>702.99562860135961</v>
      </c>
      <c r="K12">
        <f t="shared" si="0"/>
        <v>717.05554117338681</v>
      </c>
      <c r="L12">
        <f t="shared" si="0"/>
        <v>731.39665199685453</v>
      </c>
      <c r="M12">
        <f t="shared" si="0"/>
        <v>746.02458503679168</v>
      </c>
      <c r="N12">
        <f t="shared" si="0"/>
        <v>760.94507673752753</v>
      </c>
      <c r="O12">
        <f t="shared" si="0"/>
        <v>776.16397827227809</v>
      </c>
      <c r="P12">
        <f t="shared" si="0"/>
        <v>791.68725783772368</v>
      </c>
      <c r="Q12">
        <f t="shared" si="0"/>
        <v>807.52100299447818</v>
      </c>
      <c r="R12">
        <f t="shared" si="0"/>
        <v>823.67142305436778</v>
      </c>
      <c r="S12">
        <f t="shared" si="0"/>
        <v>840.14485151545512</v>
      </c>
      <c r="T12">
        <f t="shared" si="0"/>
        <v>856.94774854576428</v>
      </c>
      <c r="U12">
        <f t="shared" si="0"/>
        <v>874.08670351667956</v>
      </c>
      <c r="V12">
        <f t="shared" si="0"/>
        <v>891.56843758701314</v>
      </c>
      <c r="W12">
        <f t="shared" si="0"/>
        <v>909.39980633875336</v>
      </c>
      <c r="X12">
        <f t="shared" si="0"/>
        <v>927.5878024655284</v>
      </c>
      <c r="Y12">
        <f t="shared" si="0"/>
        <v>946.139558514839</v>
      </c>
      <c r="Z12">
        <f t="shared" si="0"/>
        <v>965.06234968513581</v>
      </c>
      <c r="AA12">
        <f t="shared" si="0"/>
        <v>984.36359667883858</v>
      </c>
      <c r="AB12">
        <f t="shared" si="0"/>
        <v>1004.0508686124153</v>
      </c>
      <c r="AC12">
        <f t="shared" si="0"/>
        <v>1024.1318859846638</v>
      </c>
      <c r="AD12">
        <f t="shared" si="0"/>
        <v>1044.614523704357</v>
      </c>
      <c r="AE12">
        <f t="shared" si="0"/>
        <v>1065.5068141784441</v>
      </c>
      <c r="AF12">
        <f t="shared" si="0"/>
        <v>1086.816950462013</v>
      </c>
    </row>
    <row r="13" spans="1:32" x14ac:dyDescent="0.25">
      <c r="A13" s="81"/>
      <c r="C13">
        <f t="shared" ref="C13:R28" si="1">IF(B12="",IF(B13="","",B13*$B$3),B12*$B$4)</f>
        <v>594</v>
      </c>
      <c r="D13">
        <f t="shared" si="1"/>
        <v>605.88</v>
      </c>
      <c r="E13">
        <f t="shared" si="1"/>
        <v>617.99760000000003</v>
      </c>
      <c r="F13">
        <f t="shared" si="1"/>
        <v>630.35755200000006</v>
      </c>
      <c r="G13">
        <f t="shared" si="1"/>
        <v>642.96470304000013</v>
      </c>
      <c r="H13">
        <f t="shared" si="1"/>
        <v>655.82399710080017</v>
      </c>
      <c r="I13">
        <f t="shared" si="1"/>
        <v>668.94047704281616</v>
      </c>
      <c r="J13">
        <f t="shared" si="1"/>
        <v>682.31928658367258</v>
      </c>
      <c r="K13">
        <f t="shared" si="1"/>
        <v>695.96567231534596</v>
      </c>
      <c r="L13">
        <f t="shared" si="1"/>
        <v>709.88498576165296</v>
      </c>
      <c r="M13">
        <f t="shared" si="1"/>
        <v>724.08268547688601</v>
      </c>
      <c r="N13">
        <f t="shared" si="1"/>
        <v>738.56433918642381</v>
      </c>
      <c r="O13">
        <f t="shared" si="1"/>
        <v>753.33562597015225</v>
      </c>
      <c r="P13">
        <f t="shared" si="1"/>
        <v>768.40233848955529</v>
      </c>
      <c r="Q13">
        <f t="shared" si="1"/>
        <v>783.77038525934643</v>
      </c>
      <c r="R13">
        <f t="shared" si="1"/>
        <v>799.44579296453344</v>
      </c>
      <c r="S13">
        <f t="shared" si="0"/>
        <v>815.43470882382405</v>
      </c>
      <c r="T13">
        <f t="shared" si="0"/>
        <v>831.74340300030053</v>
      </c>
      <c r="U13">
        <f t="shared" si="0"/>
        <v>848.37827106030659</v>
      </c>
      <c r="V13">
        <f t="shared" si="0"/>
        <v>865.34583648151272</v>
      </c>
      <c r="W13">
        <f t="shared" si="0"/>
        <v>882.65275321114302</v>
      </c>
      <c r="X13">
        <f t="shared" si="0"/>
        <v>900.30580827536585</v>
      </c>
      <c r="Y13">
        <f t="shared" si="0"/>
        <v>918.3119244408731</v>
      </c>
      <c r="Z13">
        <f t="shared" si="0"/>
        <v>936.67816292969064</v>
      </c>
      <c r="AA13">
        <f t="shared" si="0"/>
        <v>955.41172618828443</v>
      </c>
      <c r="AB13">
        <f t="shared" si="0"/>
        <v>974.51996071205019</v>
      </c>
      <c r="AC13">
        <f t="shared" si="0"/>
        <v>994.01035992629113</v>
      </c>
      <c r="AD13">
        <f t="shared" si="0"/>
        <v>1013.8905671248172</v>
      </c>
      <c r="AE13">
        <f t="shared" si="0"/>
        <v>1034.1683784673135</v>
      </c>
      <c r="AF13">
        <f t="shared" si="0"/>
        <v>1054.8517460366597</v>
      </c>
    </row>
    <row r="14" spans="1:32" x14ac:dyDescent="0.25">
      <c r="C14" t="str">
        <f t="shared" si="1"/>
        <v/>
      </c>
      <c r="D14">
        <f t="shared" si="1"/>
        <v>588.05999999999995</v>
      </c>
      <c r="E14">
        <f t="shared" si="1"/>
        <v>599.82119999999998</v>
      </c>
      <c r="F14">
        <f t="shared" si="1"/>
        <v>611.81762400000002</v>
      </c>
      <c r="G14">
        <f t="shared" si="1"/>
        <v>624.05397648000007</v>
      </c>
      <c r="H14">
        <f t="shared" si="1"/>
        <v>636.53505600960011</v>
      </c>
      <c r="I14">
        <f t="shared" si="1"/>
        <v>649.26575712979218</v>
      </c>
      <c r="J14">
        <f t="shared" si="1"/>
        <v>662.251072272388</v>
      </c>
      <c r="K14">
        <f t="shared" si="1"/>
        <v>675.49609371783583</v>
      </c>
      <c r="L14">
        <f t="shared" si="1"/>
        <v>689.00601559219251</v>
      </c>
      <c r="M14">
        <f t="shared" si="1"/>
        <v>702.78613590403643</v>
      </c>
      <c r="N14">
        <f t="shared" si="1"/>
        <v>716.84185862211712</v>
      </c>
      <c r="O14">
        <f t="shared" si="1"/>
        <v>731.17869579455953</v>
      </c>
      <c r="P14">
        <f t="shared" si="1"/>
        <v>745.80226971045067</v>
      </c>
      <c r="Q14">
        <f t="shared" si="1"/>
        <v>760.71831510465972</v>
      </c>
      <c r="R14">
        <f t="shared" si="1"/>
        <v>775.93268140675298</v>
      </c>
      <c r="S14">
        <f t="shared" si="0"/>
        <v>791.45133503488807</v>
      </c>
      <c r="T14">
        <f t="shared" si="0"/>
        <v>807.28036173558576</v>
      </c>
      <c r="U14">
        <f t="shared" si="0"/>
        <v>823.4259689702975</v>
      </c>
      <c r="V14">
        <f t="shared" si="0"/>
        <v>839.89448834970347</v>
      </c>
      <c r="W14">
        <f t="shared" si="0"/>
        <v>856.69237811669757</v>
      </c>
      <c r="X14">
        <f t="shared" si="0"/>
        <v>873.82622567903161</v>
      </c>
      <c r="Y14">
        <f t="shared" si="0"/>
        <v>891.30275019261217</v>
      </c>
      <c r="Z14">
        <f t="shared" si="0"/>
        <v>909.12880519646433</v>
      </c>
      <c r="AA14">
        <f t="shared" si="0"/>
        <v>927.31138130039369</v>
      </c>
      <c r="AB14">
        <f t="shared" si="0"/>
        <v>945.85760892640155</v>
      </c>
      <c r="AC14">
        <f t="shared" si="0"/>
        <v>964.77476110492967</v>
      </c>
      <c r="AD14">
        <f t="shared" si="0"/>
        <v>984.07025632702823</v>
      </c>
      <c r="AE14">
        <f t="shared" si="0"/>
        <v>1003.751661453569</v>
      </c>
      <c r="AF14">
        <f t="shared" si="0"/>
        <v>1023.8266946826403</v>
      </c>
    </row>
    <row r="15" spans="1:32" x14ac:dyDescent="0.25">
      <c r="C15" t="str">
        <f t="shared" si="1"/>
        <v/>
      </c>
      <c r="D15" t="str">
        <f t="shared" si="1"/>
        <v/>
      </c>
      <c r="E15">
        <f t="shared" si="1"/>
        <v>582.17939999999999</v>
      </c>
      <c r="F15">
        <f t="shared" si="1"/>
        <v>593.82298800000001</v>
      </c>
      <c r="G15">
        <f t="shared" si="1"/>
        <v>605.69944776</v>
      </c>
      <c r="H15">
        <f t="shared" si="1"/>
        <v>617.81343671520006</v>
      </c>
      <c r="I15">
        <f t="shared" si="1"/>
        <v>630.16970544950414</v>
      </c>
      <c r="J15">
        <f t="shared" si="1"/>
        <v>642.77309955849421</v>
      </c>
      <c r="K15">
        <f t="shared" si="1"/>
        <v>655.62856154966414</v>
      </c>
      <c r="L15">
        <f t="shared" si="1"/>
        <v>668.74113278065749</v>
      </c>
      <c r="M15">
        <f t="shared" si="1"/>
        <v>682.11595543627061</v>
      </c>
      <c r="N15">
        <f t="shared" si="1"/>
        <v>695.75827454499608</v>
      </c>
      <c r="O15">
        <f t="shared" si="1"/>
        <v>709.67344003589596</v>
      </c>
      <c r="P15">
        <f t="shared" si="1"/>
        <v>723.8669088366139</v>
      </c>
      <c r="Q15">
        <f t="shared" si="1"/>
        <v>738.34424701334615</v>
      </c>
      <c r="R15">
        <f t="shared" si="1"/>
        <v>753.11113195361315</v>
      </c>
      <c r="S15">
        <f t="shared" si="0"/>
        <v>768.17335459268543</v>
      </c>
      <c r="T15">
        <f t="shared" si="0"/>
        <v>783.53682168453918</v>
      </c>
      <c r="U15">
        <f t="shared" si="0"/>
        <v>799.20755811822994</v>
      </c>
      <c r="V15">
        <f t="shared" si="0"/>
        <v>815.19170928059452</v>
      </c>
      <c r="W15">
        <f t="shared" si="0"/>
        <v>831.49554346620641</v>
      </c>
      <c r="X15">
        <f t="shared" si="0"/>
        <v>848.12545433553055</v>
      </c>
      <c r="Y15">
        <f t="shared" si="0"/>
        <v>865.08796342224127</v>
      </c>
      <c r="Z15">
        <f t="shared" si="0"/>
        <v>882.38972269068609</v>
      </c>
      <c r="AA15">
        <f t="shared" si="0"/>
        <v>900.0375171444997</v>
      </c>
      <c r="AB15">
        <f t="shared" si="0"/>
        <v>918.0382674873897</v>
      </c>
      <c r="AC15">
        <f t="shared" si="0"/>
        <v>936.3990328371375</v>
      </c>
      <c r="AD15">
        <f t="shared" si="0"/>
        <v>955.12701349388033</v>
      </c>
      <c r="AE15">
        <f t="shared" si="0"/>
        <v>974.22955376375796</v>
      </c>
      <c r="AF15">
        <f t="shared" si="0"/>
        <v>993.71414483903334</v>
      </c>
    </row>
    <row r="16" spans="1:32" x14ac:dyDescent="0.25">
      <c r="C16" t="str">
        <f t="shared" si="1"/>
        <v/>
      </c>
      <c r="D16" t="str">
        <f t="shared" si="1"/>
        <v/>
      </c>
      <c r="E16" t="str">
        <f t="shared" si="1"/>
        <v/>
      </c>
      <c r="F16">
        <f t="shared" si="1"/>
        <v>576.35760600000003</v>
      </c>
      <c r="G16">
        <f t="shared" si="1"/>
        <v>587.88475812000001</v>
      </c>
      <c r="H16">
        <f t="shared" si="1"/>
        <v>599.64245328239997</v>
      </c>
      <c r="I16">
        <f t="shared" si="1"/>
        <v>611.63530234804807</v>
      </c>
      <c r="J16">
        <f t="shared" si="1"/>
        <v>623.86800839500904</v>
      </c>
      <c r="K16">
        <f t="shared" si="1"/>
        <v>636.34536856290924</v>
      </c>
      <c r="L16">
        <f t="shared" si="1"/>
        <v>649.07227593416746</v>
      </c>
      <c r="M16">
        <f t="shared" si="1"/>
        <v>662.05372145285094</v>
      </c>
      <c r="N16">
        <f t="shared" si="1"/>
        <v>675.29479588190793</v>
      </c>
      <c r="O16">
        <f t="shared" si="1"/>
        <v>688.80069179954614</v>
      </c>
      <c r="P16">
        <f t="shared" si="1"/>
        <v>702.576705635537</v>
      </c>
      <c r="Q16">
        <f t="shared" si="1"/>
        <v>716.62823974824778</v>
      </c>
      <c r="R16">
        <f t="shared" si="1"/>
        <v>730.9608045432127</v>
      </c>
      <c r="S16">
        <f t="shared" si="0"/>
        <v>745.58002063407696</v>
      </c>
      <c r="T16">
        <f t="shared" si="0"/>
        <v>760.49162104675861</v>
      </c>
      <c r="U16">
        <f t="shared" si="0"/>
        <v>775.7014534676938</v>
      </c>
      <c r="V16">
        <f t="shared" si="0"/>
        <v>791.21548253704759</v>
      </c>
      <c r="W16">
        <f t="shared" si="0"/>
        <v>807.03979218778852</v>
      </c>
      <c r="X16">
        <f t="shared" si="0"/>
        <v>823.18058803154429</v>
      </c>
      <c r="Y16">
        <f t="shared" si="0"/>
        <v>839.64419979217519</v>
      </c>
      <c r="Z16">
        <f t="shared" si="0"/>
        <v>856.43708378801887</v>
      </c>
      <c r="AA16">
        <f t="shared" si="0"/>
        <v>873.56582546377922</v>
      </c>
      <c r="AB16">
        <f t="shared" si="0"/>
        <v>891.03714197305464</v>
      </c>
      <c r="AC16">
        <f t="shared" si="0"/>
        <v>908.85788481251575</v>
      </c>
      <c r="AD16">
        <f t="shared" si="0"/>
        <v>927.03504250876608</v>
      </c>
      <c r="AE16">
        <f t="shared" si="0"/>
        <v>945.57574335894151</v>
      </c>
      <c r="AF16">
        <f t="shared" si="0"/>
        <v>964.48725822612039</v>
      </c>
    </row>
    <row r="17" spans="3:32" x14ac:dyDescent="0.25">
      <c r="C17" t="str">
        <f t="shared" si="1"/>
        <v/>
      </c>
      <c r="D17" t="str">
        <f t="shared" si="1"/>
        <v/>
      </c>
      <c r="E17" t="str">
        <f t="shared" si="1"/>
        <v/>
      </c>
      <c r="F17" t="str">
        <f t="shared" si="1"/>
        <v/>
      </c>
      <c r="G17">
        <f t="shared" si="1"/>
        <v>570.59402994000004</v>
      </c>
      <c r="H17">
        <f t="shared" si="1"/>
        <v>582.00591053879998</v>
      </c>
      <c r="I17">
        <f t="shared" si="1"/>
        <v>593.64602874957598</v>
      </c>
      <c r="J17">
        <f t="shared" si="1"/>
        <v>605.51894932456753</v>
      </c>
      <c r="K17">
        <f t="shared" si="1"/>
        <v>617.629328311059</v>
      </c>
      <c r="L17">
        <f t="shared" si="1"/>
        <v>629.98191487728013</v>
      </c>
      <c r="M17">
        <f t="shared" si="1"/>
        <v>642.58155317482579</v>
      </c>
      <c r="N17">
        <f t="shared" si="1"/>
        <v>655.43318423832238</v>
      </c>
      <c r="O17">
        <f t="shared" si="1"/>
        <v>668.54184792308888</v>
      </c>
      <c r="P17">
        <f t="shared" si="1"/>
        <v>681.91268488155072</v>
      </c>
      <c r="Q17">
        <f t="shared" si="1"/>
        <v>695.55093857918166</v>
      </c>
      <c r="R17">
        <f t="shared" si="1"/>
        <v>709.46195735076526</v>
      </c>
      <c r="S17">
        <f t="shared" si="0"/>
        <v>723.65119649778057</v>
      </c>
      <c r="T17">
        <f t="shared" si="0"/>
        <v>738.12422042773619</v>
      </c>
      <c r="U17">
        <f t="shared" si="0"/>
        <v>752.88670483629107</v>
      </c>
      <c r="V17">
        <f t="shared" si="0"/>
        <v>767.94443893301684</v>
      </c>
      <c r="W17">
        <f t="shared" si="0"/>
        <v>783.30332771167707</v>
      </c>
      <c r="X17">
        <f t="shared" si="0"/>
        <v>798.96939426591064</v>
      </c>
      <c r="Y17">
        <f t="shared" si="0"/>
        <v>814.94878215122878</v>
      </c>
      <c r="Z17">
        <f t="shared" si="0"/>
        <v>831.2477577942534</v>
      </c>
      <c r="AA17">
        <f t="shared" si="0"/>
        <v>847.87271295013863</v>
      </c>
      <c r="AB17">
        <f t="shared" si="0"/>
        <v>864.83016720914145</v>
      </c>
      <c r="AC17">
        <f t="shared" si="0"/>
        <v>882.12677055332404</v>
      </c>
      <c r="AD17">
        <f t="shared" si="0"/>
        <v>899.76930596439058</v>
      </c>
      <c r="AE17">
        <f t="shared" si="0"/>
        <v>917.76469208367837</v>
      </c>
      <c r="AF17">
        <f t="shared" si="0"/>
        <v>936.11998592535213</v>
      </c>
    </row>
    <row r="18" spans="3:32" x14ac:dyDescent="0.25">
      <c r="C18" t="str">
        <f t="shared" si="1"/>
        <v/>
      </c>
      <c r="D18" t="str">
        <f t="shared" si="1"/>
        <v/>
      </c>
      <c r="E18" t="str">
        <f t="shared" si="1"/>
        <v/>
      </c>
      <c r="F18" t="str">
        <f t="shared" si="1"/>
        <v/>
      </c>
      <c r="G18" t="str">
        <f t="shared" si="1"/>
        <v/>
      </c>
      <c r="H18">
        <f t="shared" si="1"/>
        <v>564.88808964060001</v>
      </c>
      <c r="I18">
        <f t="shared" si="1"/>
        <v>576.18585143341193</v>
      </c>
      <c r="J18">
        <f t="shared" si="1"/>
        <v>587.70956846208026</v>
      </c>
      <c r="K18">
        <f t="shared" si="1"/>
        <v>599.46375983132179</v>
      </c>
      <c r="L18">
        <f t="shared" si="1"/>
        <v>611.45303502794843</v>
      </c>
      <c r="M18">
        <f t="shared" si="1"/>
        <v>623.68209572850731</v>
      </c>
      <c r="N18">
        <f t="shared" si="1"/>
        <v>636.15573764307749</v>
      </c>
      <c r="O18">
        <f t="shared" si="1"/>
        <v>648.87885239593913</v>
      </c>
      <c r="P18">
        <f t="shared" si="1"/>
        <v>661.85642944385802</v>
      </c>
      <c r="Q18">
        <f t="shared" si="1"/>
        <v>675.09355803273525</v>
      </c>
      <c r="R18">
        <f t="shared" si="1"/>
        <v>688.5954291933898</v>
      </c>
      <c r="S18">
        <f t="shared" si="0"/>
        <v>702.3673377772576</v>
      </c>
      <c r="T18">
        <f t="shared" si="0"/>
        <v>716.41468453280277</v>
      </c>
      <c r="U18">
        <f t="shared" si="0"/>
        <v>730.74297822345886</v>
      </c>
      <c r="V18">
        <f t="shared" si="0"/>
        <v>745.35783778792813</v>
      </c>
      <c r="W18">
        <f t="shared" si="0"/>
        <v>760.26499454368661</v>
      </c>
      <c r="X18">
        <f t="shared" si="0"/>
        <v>775.47029443456029</v>
      </c>
      <c r="Y18">
        <f t="shared" si="0"/>
        <v>790.97970032325156</v>
      </c>
      <c r="Z18">
        <f t="shared" si="0"/>
        <v>806.79929432971653</v>
      </c>
      <c r="AA18">
        <f t="shared" si="0"/>
        <v>822.93528021631084</v>
      </c>
      <c r="AB18">
        <f t="shared" si="0"/>
        <v>839.39398582063723</v>
      </c>
      <c r="AC18">
        <f t="shared" si="0"/>
        <v>856.18186553705004</v>
      </c>
      <c r="AD18">
        <f t="shared" si="0"/>
        <v>873.30550284779076</v>
      </c>
      <c r="AE18">
        <f t="shared" si="0"/>
        <v>890.77161290474669</v>
      </c>
      <c r="AF18">
        <f t="shared" si="0"/>
        <v>908.5870451628416</v>
      </c>
    </row>
    <row r="19" spans="3:32" x14ac:dyDescent="0.25">
      <c r="C19" t="str">
        <f t="shared" si="1"/>
        <v/>
      </c>
      <c r="D19" t="str">
        <f t="shared" si="1"/>
        <v/>
      </c>
      <c r="E19" t="str">
        <f t="shared" si="1"/>
        <v/>
      </c>
      <c r="F19" t="str">
        <f t="shared" si="1"/>
        <v/>
      </c>
      <c r="G19" t="str">
        <f t="shared" si="1"/>
        <v/>
      </c>
      <c r="H19" t="str">
        <f t="shared" si="1"/>
        <v/>
      </c>
      <c r="I19">
        <f t="shared" si="1"/>
        <v>559.239208744194</v>
      </c>
      <c r="J19">
        <f t="shared" si="1"/>
        <v>570.42399291907782</v>
      </c>
      <c r="K19">
        <f t="shared" si="1"/>
        <v>581.83247277745943</v>
      </c>
      <c r="L19">
        <f t="shared" si="1"/>
        <v>593.46912223300853</v>
      </c>
      <c r="M19">
        <f t="shared" si="1"/>
        <v>605.33850467766899</v>
      </c>
      <c r="N19">
        <f t="shared" si="1"/>
        <v>617.44527477122222</v>
      </c>
      <c r="O19">
        <f t="shared" si="1"/>
        <v>629.79418026664666</v>
      </c>
      <c r="P19">
        <f t="shared" si="1"/>
        <v>642.39006387197969</v>
      </c>
      <c r="Q19">
        <f t="shared" si="1"/>
        <v>655.23786514941946</v>
      </c>
      <c r="R19">
        <f t="shared" si="1"/>
        <v>668.34262245240791</v>
      </c>
      <c r="S19">
        <f t="shared" si="0"/>
        <v>681.70947490145591</v>
      </c>
      <c r="T19">
        <f t="shared" si="0"/>
        <v>695.34366439948496</v>
      </c>
      <c r="U19">
        <f t="shared" si="0"/>
        <v>709.25053768747478</v>
      </c>
      <c r="V19">
        <f t="shared" si="0"/>
        <v>723.43554844122423</v>
      </c>
      <c r="W19">
        <f t="shared" si="0"/>
        <v>737.90425941004889</v>
      </c>
      <c r="X19">
        <f t="shared" si="0"/>
        <v>752.66234459824977</v>
      </c>
      <c r="Y19">
        <f t="shared" si="0"/>
        <v>767.71559149021471</v>
      </c>
      <c r="Z19">
        <f t="shared" si="0"/>
        <v>783.06990332001908</v>
      </c>
      <c r="AA19">
        <f t="shared" si="0"/>
        <v>798.73130138641932</v>
      </c>
      <c r="AB19">
        <f t="shared" si="0"/>
        <v>814.70592741414771</v>
      </c>
      <c r="AC19">
        <f t="shared" si="0"/>
        <v>831.00004596243082</v>
      </c>
      <c r="AD19">
        <f t="shared" si="0"/>
        <v>847.62004688167951</v>
      </c>
      <c r="AE19">
        <f t="shared" si="0"/>
        <v>864.57244781931286</v>
      </c>
      <c r="AF19">
        <f t="shared" si="0"/>
        <v>881.86389677569923</v>
      </c>
    </row>
    <row r="20" spans="3:32" x14ac:dyDescent="0.25">
      <c r="C20" t="str">
        <f t="shared" si="1"/>
        <v/>
      </c>
      <c r="D20" t="str">
        <f t="shared" si="1"/>
        <v/>
      </c>
      <c r="E20" t="str">
        <f t="shared" si="1"/>
        <v/>
      </c>
      <c r="F20" t="str">
        <f t="shared" si="1"/>
        <v/>
      </c>
      <c r="G20" t="str">
        <f t="shared" si="1"/>
        <v/>
      </c>
      <c r="H20" t="str">
        <f t="shared" si="1"/>
        <v/>
      </c>
      <c r="I20" t="str">
        <f t="shared" si="1"/>
        <v/>
      </c>
      <c r="J20">
        <f t="shared" si="1"/>
        <v>553.64681665675209</v>
      </c>
      <c r="K20">
        <f t="shared" si="1"/>
        <v>564.71975298988707</v>
      </c>
      <c r="L20">
        <f t="shared" si="1"/>
        <v>576.01414804968488</v>
      </c>
      <c r="M20">
        <f t="shared" si="1"/>
        <v>587.53443101067842</v>
      </c>
      <c r="N20">
        <f t="shared" si="1"/>
        <v>599.28511963089227</v>
      </c>
      <c r="O20">
        <f t="shared" si="1"/>
        <v>611.27082202350994</v>
      </c>
      <c r="P20">
        <f t="shared" si="1"/>
        <v>623.49623846398015</v>
      </c>
      <c r="Q20">
        <f t="shared" si="1"/>
        <v>635.96616323325986</v>
      </c>
      <c r="R20">
        <f t="shared" si="1"/>
        <v>648.68548649792524</v>
      </c>
      <c r="S20">
        <f t="shared" si="0"/>
        <v>661.65919622788385</v>
      </c>
      <c r="T20">
        <f t="shared" si="0"/>
        <v>674.89238015244132</v>
      </c>
      <c r="U20">
        <f t="shared" si="0"/>
        <v>688.39022775549006</v>
      </c>
      <c r="V20">
        <f t="shared" si="0"/>
        <v>702.15803231059999</v>
      </c>
      <c r="W20">
        <f t="shared" si="0"/>
        <v>716.20119295681195</v>
      </c>
      <c r="X20">
        <f t="shared" si="0"/>
        <v>730.5252168159484</v>
      </c>
      <c r="Y20">
        <f t="shared" si="0"/>
        <v>745.13572115226725</v>
      </c>
      <c r="Z20">
        <f t="shared" si="0"/>
        <v>760.03843557531252</v>
      </c>
      <c r="AA20">
        <f t="shared" si="0"/>
        <v>775.2392042868189</v>
      </c>
      <c r="AB20">
        <f t="shared" si="0"/>
        <v>790.74398837255512</v>
      </c>
      <c r="AC20">
        <f t="shared" si="0"/>
        <v>806.55886814000621</v>
      </c>
      <c r="AD20">
        <f t="shared" si="0"/>
        <v>822.69004550280647</v>
      </c>
      <c r="AE20">
        <f t="shared" si="0"/>
        <v>839.14384641286267</v>
      </c>
      <c r="AF20">
        <f t="shared" si="0"/>
        <v>855.92672334111967</v>
      </c>
    </row>
    <row r="21" spans="3:32" x14ac:dyDescent="0.25">
      <c r="C21" t="str">
        <f t="shared" si="1"/>
        <v/>
      </c>
      <c r="D21" t="str">
        <f t="shared" si="1"/>
        <v/>
      </c>
      <c r="E21" t="str">
        <f t="shared" si="1"/>
        <v/>
      </c>
      <c r="F21" t="str">
        <f t="shared" si="1"/>
        <v/>
      </c>
      <c r="G21" t="str">
        <f t="shared" si="1"/>
        <v/>
      </c>
      <c r="H21" t="str">
        <f t="shared" si="1"/>
        <v/>
      </c>
      <c r="I21" t="str">
        <f t="shared" si="1"/>
        <v/>
      </c>
      <c r="J21" t="str">
        <f t="shared" si="1"/>
        <v/>
      </c>
      <c r="K21">
        <f t="shared" si="1"/>
        <v>548.11034849018461</v>
      </c>
      <c r="L21">
        <f t="shared" si="1"/>
        <v>559.07255545998817</v>
      </c>
      <c r="M21">
        <f t="shared" si="1"/>
        <v>570.25400656918805</v>
      </c>
      <c r="N21">
        <f t="shared" si="1"/>
        <v>581.65908670057161</v>
      </c>
      <c r="O21">
        <f t="shared" si="1"/>
        <v>593.29226843458332</v>
      </c>
      <c r="P21">
        <f t="shared" si="1"/>
        <v>605.15811380327489</v>
      </c>
      <c r="Q21">
        <f t="shared" si="1"/>
        <v>617.26127607934029</v>
      </c>
      <c r="R21">
        <f t="shared" si="1"/>
        <v>629.60650160092723</v>
      </c>
      <c r="S21">
        <f t="shared" si="0"/>
        <v>642.19863163294599</v>
      </c>
      <c r="T21">
        <f t="shared" si="0"/>
        <v>655.04260426560506</v>
      </c>
      <c r="U21">
        <f t="shared" si="0"/>
        <v>668.14345635091695</v>
      </c>
      <c r="V21">
        <f t="shared" si="0"/>
        <v>681.50632547793521</v>
      </c>
      <c r="W21">
        <f t="shared" si="0"/>
        <v>695.13645198749396</v>
      </c>
      <c r="X21">
        <f t="shared" si="0"/>
        <v>709.03918102724379</v>
      </c>
      <c r="Y21">
        <f t="shared" si="0"/>
        <v>723.21996464778886</v>
      </c>
      <c r="Z21">
        <f t="shared" si="0"/>
        <v>737.68436394074456</v>
      </c>
      <c r="AA21">
        <f t="shared" si="0"/>
        <v>752.43805121955938</v>
      </c>
      <c r="AB21">
        <f t="shared" si="0"/>
        <v>767.48681224395068</v>
      </c>
      <c r="AC21">
        <f t="shared" si="0"/>
        <v>782.83654848882952</v>
      </c>
      <c r="AD21">
        <f t="shared" si="0"/>
        <v>798.49327945860614</v>
      </c>
      <c r="AE21">
        <f t="shared" si="0"/>
        <v>814.46314504777843</v>
      </c>
      <c r="AF21">
        <f t="shared" si="0"/>
        <v>830.752407948734</v>
      </c>
    </row>
    <row r="22" spans="3:32" x14ac:dyDescent="0.25">
      <c r="C22" t="str">
        <f t="shared" si="1"/>
        <v/>
      </c>
      <c r="D22" t="str">
        <f t="shared" si="1"/>
        <v/>
      </c>
      <c r="E22" t="str">
        <f t="shared" si="1"/>
        <v/>
      </c>
      <c r="F22" t="str">
        <f t="shared" si="1"/>
        <v/>
      </c>
      <c r="G22" t="str">
        <f t="shared" si="1"/>
        <v/>
      </c>
      <c r="H22" t="str">
        <f t="shared" si="1"/>
        <v/>
      </c>
      <c r="I22" t="str">
        <f t="shared" si="1"/>
        <v/>
      </c>
      <c r="J22" t="str">
        <f t="shared" si="1"/>
        <v/>
      </c>
      <c r="K22" t="str">
        <f t="shared" si="1"/>
        <v/>
      </c>
      <c r="L22">
        <f t="shared" si="1"/>
        <v>542.62924500528277</v>
      </c>
      <c r="M22">
        <f t="shared" si="1"/>
        <v>553.48182990538828</v>
      </c>
      <c r="N22">
        <f t="shared" si="1"/>
        <v>564.55146650349616</v>
      </c>
      <c r="O22">
        <f t="shared" si="1"/>
        <v>575.84249583356586</v>
      </c>
      <c r="P22">
        <f t="shared" si="1"/>
        <v>587.35934575023748</v>
      </c>
      <c r="Q22">
        <f t="shared" si="1"/>
        <v>599.10653266524218</v>
      </c>
      <c r="R22">
        <f t="shared" si="1"/>
        <v>611.08866331854688</v>
      </c>
      <c r="S22">
        <f t="shared" si="0"/>
        <v>623.31043658491797</v>
      </c>
      <c r="T22">
        <f t="shared" si="0"/>
        <v>635.77664531661651</v>
      </c>
      <c r="U22">
        <f t="shared" si="0"/>
        <v>648.49217822294895</v>
      </c>
      <c r="V22">
        <f t="shared" si="0"/>
        <v>661.46202178740782</v>
      </c>
      <c r="W22">
        <f t="shared" si="0"/>
        <v>674.69126222315583</v>
      </c>
      <c r="X22">
        <f t="shared" si="0"/>
        <v>688.18508746761904</v>
      </c>
      <c r="Y22">
        <f t="shared" si="0"/>
        <v>701.94878921697136</v>
      </c>
      <c r="Z22">
        <f t="shared" si="0"/>
        <v>715.987765001311</v>
      </c>
      <c r="AA22">
        <f t="shared" si="0"/>
        <v>730.30752030133715</v>
      </c>
      <c r="AB22">
        <f t="shared" si="0"/>
        <v>744.91367070736374</v>
      </c>
      <c r="AC22">
        <f t="shared" si="0"/>
        <v>759.81194412151115</v>
      </c>
      <c r="AD22">
        <f t="shared" si="0"/>
        <v>775.00818300394121</v>
      </c>
      <c r="AE22">
        <f t="shared" si="0"/>
        <v>790.50834666402011</v>
      </c>
      <c r="AF22">
        <f t="shared" si="0"/>
        <v>806.31851359730058</v>
      </c>
    </row>
    <row r="23" spans="3:32" x14ac:dyDescent="0.25">
      <c r="C23" t="str">
        <f t="shared" si="1"/>
        <v/>
      </c>
      <c r="D23" t="str">
        <f t="shared" si="1"/>
        <v/>
      </c>
      <c r="E23" t="str">
        <f t="shared" si="1"/>
        <v/>
      </c>
      <c r="F23" t="str">
        <f t="shared" si="1"/>
        <v/>
      </c>
      <c r="G23" t="str">
        <f t="shared" si="1"/>
        <v/>
      </c>
      <c r="H23" t="str">
        <f t="shared" si="1"/>
        <v/>
      </c>
      <c r="I23" t="str">
        <f t="shared" si="1"/>
        <v/>
      </c>
      <c r="J23" t="str">
        <f t="shared" si="1"/>
        <v/>
      </c>
      <c r="K23" t="str">
        <f t="shared" si="1"/>
        <v/>
      </c>
      <c r="L23" t="str">
        <f t="shared" si="1"/>
        <v/>
      </c>
      <c r="M23">
        <f t="shared" si="1"/>
        <v>537.2029525552299</v>
      </c>
      <c r="N23">
        <f t="shared" si="1"/>
        <v>547.9470116063344</v>
      </c>
      <c r="O23">
        <f t="shared" si="1"/>
        <v>558.90595183846119</v>
      </c>
      <c r="P23">
        <f t="shared" si="1"/>
        <v>570.08407087523017</v>
      </c>
      <c r="Q23">
        <f t="shared" si="1"/>
        <v>581.48575229273513</v>
      </c>
      <c r="R23">
        <f t="shared" si="1"/>
        <v>593.11546733858972</v>
      </c>
      <c r="S23">
        <f t="shared" si="0"/>
        <v>604.97777668536139</v>
      </c>
      <c r="T23">
        <f t="shared" si="0"/>
        <v>617.07733221906881</v>
      </c>
      <c r="U23">
        <f t="shared" si="0"/>
        <v>629.41887886345035</v>
      </c>
      <c r="V23">
        <f t="shared" si="0"/>
        <v>642.0072564407194</v>
      </c>
      <c r="W23">
        <f t="shared" si="0"/>
        <v>654.84740156953376</v>
      </c>
      <c r="X23">
        <f t="shared" si="0"/>
        <v>667.94434960092428</v>
      </c>
      <c r="Y23">
        <f t="shared" si="0"/>
        <v>681.30323659294288</v>
      </c>
      <c r="Z23">
        <f t="shared" si="0"/>
        <v>694.9293013248016</v>
      </c>
      <c r="AA23">
        <f t="shared" si="0"/>
        <v>708.82788735129793</v>
      </c>
      <c r="AB23">
        <f t="shared" si="0"/>
        <v>723.0044450983238</v>
      </c>
      <c r="AC23">
        <f t="shared" si="0"/>
        <v>737.46453400029009</v>
      </c>
      <c r="AD23">
        <f t="shared" si="0"/>
        <v>752.21382468029606</v>
      </c>
      <c r="AE23">
        <f t="shared" si="0"/>
        <v>767.25810117390176</v>
      </c>
      <c r="AF23">
        <f t="shared" si="0"/>
        <v>782.60326319737987</v>
      </c>
    </row>
    <row r="24" spans="3:32" x14ac:dyDescent="0.25">
      <c r="C24" t="str">
        <f t="shared" si="1"/>
        <v/>
      </c>
      <c r="D24" t="str">
        <f t="shared" si="1"/>
        <v/>
      </c>
      <c r="E24" t="str">
        <f t="shared" si="1"/>
        <v/>
      </c>
      <c r="F24" t="str">
        <f t="shared" si="1"/>
        <v/>
      </c>
      <c r="G24" t="str">
        <f t="shared" si="1"/>
        <v/>
      </c>
      <c r="H24" t="str">
        <f t="shared" si="1"/>
        <v/>
      </c>
      <c r="I24" t="str">
        <f t="shared" si="1"/>
        <v/>
      </c>
      <c r="J24" t="str">
        <f t="shared" si="1"/>
        <v/>
      </c>
      <c r="K24" t="str">
        <f t="shared" si="1"/>
        <v/>
      </c>
      <c r="L24" t="str">
        <f t="shared" si="1"/>
        <v/>
      </c>
      <c r="M24" t="str">
        <f t="shared" si="1"/>
        <v/>
      </c>
      <c r="N24">
        <f t="shared" si="1"/>
        <v>531.83092302967759</v>
      </c>
      <c r="O24">
        <f t="shared" si="1"/>
        <v>542.46754149027106</v>
      </c>
      <c r="P24">
        <f t="shared" si="1"/>
        <v>553.31689232007659</v>
      </c>
      <c r="Q24">
        <f t="shared" si="1"/>
        <v>564.38323016647792</v>
      </c>
      <c r="R24">
        <f t="shared" si="1"/>
        <v>575.67089476980777</v>
      </c>
      <c r="S24">
        <f t="shared" si="0"/>
        <v>587.18431266520383</v>
      </c>
      <c r="T24">
        <f t="shared" si="0"/>
        <v>598.9279989185078</v>
      </c>
      <c r="U24">
        <f t="shared" si="0"/>
        <v>610.9065588968781</v>
      </c>
      <c r="V24">
        <f t="shared" si="0"/>
        <v>623.12469007481582</v>
      </c>
      <c r="W24">
        <f t="shared" si="0"/>
        <v>635.58718387631222</v>
      </c>
      <c r="X24">
        <f t="shared" si="0"/>
        <v>648.29892755383844</v>
      </c>
      <c r="Y24">
        <f t="shared" si="0"/>
        <v>661.26490610491499</v>
      </c>
      <c r="Z24">
        <f t="shared" si="0"/>
        <v>674.49020422701346</v>
      </c>
      <c r="AA24">
        <f t="shared" si="0"/>
        <v>687.98000831155355</v>
      </c>
      <c r="AB24">
        <f t="shared" si="0"/>
        <v>701.73960847778494</v>
      </c>
      <c r="AC24">
        <f t="shared" si="0"/>
        <v>715.7744006473406</v>
      </c>
      <c r="AD24">
        <f t="shared" si="0"/>
        <v>730.08988866028722</v>
      </c>
      <c r="AE24">
        <f t="shared" si="0"/>
        <v>744.69168643349315</v>
      </c>
      <c r="AF24">
        <f t="shared" si="0"/>
        <v>759.58552016216277</v>
      </c>
    </row>
    <row r="25" spans="3:32" x14ac:dyDescent="0.25">
      <c r="C25" t="str">
        <f t="shared" si="1"/>
        <v/>
      </c>
      <c r="D25" t="str">
        <f t="shared" si="1"/>
        <v/>
      </c>
      <c r="E25" t="str">
        <f t="shared" si="1"/>
        <v/>
      </c>
      <c r="F25" t="str">
        <f t="shared" si="1"/>
        <v/>
      </c>
      <c r="G25" t="str">
        <f t="shared" si="1"/>
        <v/>
      </c>
      <c r="H25" t="str">
        <f t="shared" si="1"/>
        <v/>
      </c>
      <c r="I25" t="str">
        <f t="shared" si="1"/>
        <v/>
      </c>
      <c r="J25" t="str">
        <f t="shared" si="1"/>
        <v/>
      </c>
      <c r="K25" t="str">
        <f t="shared" si="1"/>
        <v/>
      </c>
      <c r="L25" t="str">
        <f t="shared" si="1"/>
        <v/>
      </c>
      <c r="M25" t="str">
        <f t="shared" si="1"/>
        <v/>
      </c>
      <c r="N25" t="str">
        <f t="shared" si="1"/>
        <v/>
      </c>
      <c r="O25">
        <f t="shared" si="1"/>
        <v>526.5126137993808</v>
      </c>
      <c r="P25">
        <f t="shared" si="1"/>
        <v>537.04286607536835</v>
      </c>
      <c r="Q25">
        <f t="shared" si="1"/>
        <v>547.78372339687587</v>
      </c>
      <c r="R25">
        <f t="shared" si="1"/>
        <v>558.7393978648131</v>
      </c>
      <c r="S25">
        <f t="shared" si="0"/>
        <v>569.91418582210974</v>
      </c>
      <c r="T25">
        <f t="shared" si="0"/>
        <v>581.3124695385518</v>
      </c>
      <c r="U25">
        <f t="shared" si="0"/>
        <v>592.9387189293227</v>
      </c>
      <c r="V25">
        <f t="shared" si="0"/>
        <v>604.79749330790935</v>
      </c>
      <c r="W25">
        <f t="shared" si="0"/>
        <v>616.89344317406767</v>
      </c>
      <c r="X25">
        <f t="shared" si="0"/>
        <v>629.23131203754906</v>
      </c>
      <c r="Y25">
        <f t="shared" si="0"/>
        <v>641.8159382783</v>
      </c>
      <c r="Z25">
        <f t="shared" si="0"/>
        <v>654.6522570438658</v>
      </c>
      <c r="AA25">
        <f t="shared" si="0"/>
        <v>667.74530218474331</v>
      </c>
      <c r="AB25">
        <f t="shared" si="0"/>
        <v>681.10020822843796</v>
      </c>
      <c r="AC25">
        <f t="shared" si="0"/>
        <v>694.72221239300711</v>
      </c>
      <c r="AD25">
        <f t="shared" si="0"/>
        <v>708.61665664086718</v>
      </c>
      <c r="AE25">
        <f t="shared" si="0"/>
        <v>722.78898977368431</v>
      </c>
      <c r="AF25">
        <f t="shared" si="0"/>
        <v>737.24476956915817</v>
      </c>
    </row>
    <row r="26" spans="3:32" x14ac:dyDescent="0.25">
      <c r="C26" t="str">
        <f t="shared" si="1"/>
        <v/>
      </c>
      <c r="D26" t="str">
        <f t="shared" si="1"/>
        <v/>
      </c>
      <c r="E26" t="str">
        <f t="shared" si="1"/>
        <v/>
      </c>
      <c r="F26" t="str">
        <f t="shared" si="1"/>
        <v/>
      </c>
      <c r="G26" t="str">
        <f t="shared" si="1"/>
        <v/>
      </c>
      <c r="H26" t="str">
        <f t="shared" si="1"/>
        <v/>
      </c>
      <c r="I26" t="str">
        <f t="shared" si="1"/>
        <v/>
      </c>
      <c r="J26" t="str">
        <f t="shared" si="1"/>
        <v/>
      </c>
      <c r="K26" t="str">
        <f t="shared" si="1"/>
        <v/>
      </c>
      <c r="L26" t="str">
        <f t="shared" si="1"/>
        <v/>
      </c>
      <c r="M26" t="str">
        <f t="shared" si="1"/>
        <v/>
      </c>
      <c r="N26" t="str">
        <f t="shared" si="1"/>
        <v/>
      </c>
      <c r="O26" t="str">
        <f t="shared" si="1"/>
        <v/>
      </c>
      <c r="P26">
        <f t="shared" si="1"/>
        <v>521.24748766138703</v>
      </c>
      <c r="Q26">
        <f t="shared" si="1"/>
        <v>531.67243741461471</v>
      </c>
      <c r="R26">
        <f t="shared" si="1"/>
        <v>542.30588616290709</v>
      </c>
      <c r="S26">
        <f t="shared" si="0"/>
        <v>553.15200388616495</v>
      </c>
      <c r="T26">
        <f t="shared" si="0"/>
        <v>564.21504396388866</v>
      </c>
      <c r="U26">
        <f t="shared" si="0"/>
        <v>575.49934484316623</v>
      </c>
      <c r="V26">
        <f t="shared" si="0"/>
        <v>587.00933174002944</v>
      </c>
      <c r="W26">
        <f t="shared" si="0"/>
        <v>598.74951837483025</v>
      </c>
      <c r="X26">
        <f t="shared" si="0"/>
        <v>610.72450874232698</v>
      </c>
      <c r="Y26">
        <f t="shared" si="0"/>
        <v>622.93899891717354</v>
      </c>
      <c r="Z26">
        <f t="shared" si="0"/>
        <v>635.39777889551704</v>
      </c>
      <c r="AA26">
        <f t="shared" si="0"/>
        <v>648.10573447342711</v>
      </c>
      <c r="AB26">
        <f t="shared" si="0"/>
        <v>661.06784916289587</v>
      </c>
      <c r="AC26">
        <f t="shared" si="0"/>
        <v>674.28920614615356</v>
      </c>
      <c r="AD26">
        <f t="shared" si="0"/>
        <v>687.77499026907708</v>
      </c>
      <c r="AE26">
        <f t="shared" si="0"/>
        <v>701.5304900744585</v>
      </c>
      <c r="AF26">
        <f t="shared" si="0"/>
        <v>715.56109987594743</v>
      </c>
    </row>
    <row r="27" spans="3:32" x14ac:dyDescent="0.25">
      <c r="C27" t="str">
        <f t="shared" si="1"/>
        <v/>
      </c>
      <c r="D27" t="str">
        <f t="shared" si="1"/>
        <v/>
      </c>
      <c r="E27" t="str">
        <f t="shared" si="1"/>
        <v/>
      </c>
      <c r="F27" t="str">
        <f t="shared" si="1"/>
        <v/>
      </c>
      <c r="G27" t="str">
        <f t="shared" si="1"/>
        <v/>
      </c>
      <c r="H27" t="str">
        <f t="shared" si="1"/>
        <v/>
      </c>
      <c r="I27" t="str">
        <f t="shared" si="1"/>
        <v/>
      </c>
      <c r="J27" t="str">
        <f t="shared" si="1"/>
        <v/>
      </c>
      <c r="K27" t="str">
        <f t="shared" si="1"/>
        <v/>
      </c>
      <c r="L27" t="str">
        <f t="shared" si="1"/>
        <v/>
      </c>
      <c r="M27" t="str">
        <f t="shared" si="1"/>
        <v/>
      </c>
      <c r="N27" t="str">
        <f t="shared" si="1"/>
        <v/>
      </c>
      <c r="O27" t="str">
        <f t="shared" si="1"/>
        <v/>
      </c>
      <c r="P27" t="str">
        <f t="shared" si="1"/>
        <v/>
      </c>
      <c r="Q27">
        <f t="shared" si="1"/>
        <v>516.03501278477313</v>
      </c>
      <c r="R27">
        <f t="shared" si="1"/>
        <v>526.35571304046857</v>
      </c>
      <c r="S27">
        <f t="shared" si="0"/>
        <v>536.88282730127798</v>
      </c>
      <c r="T27">
        <f t="shared" si="0"/>
        <v>547.62048384730326</v>
      </c>
      <c r="U27">
        <f t="shared" si="0"/>
        <v>558.57289352424982</v>
      </c>
      <c r="V27">
        <f t="shared" si="0"/>
        <v>569.74435139473451</v>
      </c>
      <c r="W27">
        <f t="shared" si="0"/>
        <v>581.13923842262909</v>
      </c>
      <c r="X27">
        <f t="shared" si="0"/>
        <v>592.76202319108199</v>
      </c>
      <c r="Y27">
        <f t="shared" si="0"/>
        <v>604.6172636549037</v>
      </c>
      <c r="Z27">
        <f t="shared" si="0"/>
        <v>616.70960892800178</v>
      </c>
      <c r="AA27">
        <f t="shared" si="0"/>
        <v>629.04380110656189</v>
      </c>
      <c r="AB27">
        <f t="shared" si="0"/>
        <v>641.62467712869284</v>
      </c>
      <c r="AC27">
        <f t="shared" si="0"/>
        <v>654.45717067126691</v>
      </c>
      <c r="AD27">
        <f t="shared" si="0"/>
        <v>667.54631408469197</v>
      </c>
      <c r="AE27">
        <f t="shared" si="0"/>
        <v>680.89724036638631</v>
      </c>
      <c r="AF27">
        <f t="shared" si="0"/>
        <v>694.51518517371392</v>
      </c>
    </row>
    <row r="28" spans="3:32" x14ac:dyDescent="0.25">
      <c r="C28" t="str">
        <f t="shared" si="1"/>
        <v/>
      </c>
      <c r="D28" t="str">
        <f t="shared" si="1"/>
        <v/>
      </c>
      <c r="E28" t="str">
        <f t="shared" si="1"/>
        <v/>
      </c>
      <c r="F28" t="str">
        <f t="shared" si="1"/>
        <v/>
      </c>
      <c r="G28" t="str">
        <f t="shared" si="1"/>
        <v/>
      </c>
      <c r="H28" t="str">
        <f t="shared" si="1"/>
        <v/>
      </c>
      <c r="I28" t="str">
        <f t="shared" si="1"/>
        <v/>
      </c>
      <c r="J28" t="str">
        <f t="shared" si="1"/>
        <v/>
      </c>
      <c r="K28" t="str">
        <f t="shared" si="1"/>
        <v/>
      </c>
      <c r="L28" t="str">
        <f t="shared" si="1"/>
        <v/>
      </c>
      <c r="M28" t="str">
        <f t="shared" si="1"/>
        <v/>
      </c>
      <c r="N28" t="str">
        <f t="shared" si="1"/>
        <v/>
      </c>
      <c r="O28" t="str">
        <f t="shared" si="1"/>
        <v/>
      </c>
      <c r="P28" t="str">
        <f t="shared" si="1"/>
        <v/>
      </c>
      <c r="Q28" t="str">
        <f t="shared" si="1"/>
        <v/>
      </c>
      <c r="R28">
        <f t="shared" ref="R28:AF42" si="2">IF(Q27="",IF(Q28="","",Q28*$B$3),Q27*$B$4)</f>
        <v>510.87466265692541</v>
      </c>
      <c r="S28">
        <f t="shared" si="2"/>
        <v>521.09215591006387</v>
      </c>
      <c r="T28">
        <f t="shared" si="2"/>
        <v>531.51399902826518</v>
      </c>
      <c r="U28">
        <f t="shared" si="2"/>
        <v>542.14427900883027</v>
      </c>
      <c r="V28">
        <f t="shared" si="2"/>
        <v>552.98716458900731</v>
      </c>
      <c r="W28">
        <f t="shared" si="2"/>
        <v>564.0469078807871</v>
      </c>
      <c r="X28">
        <f t="shared" si="2"/>
        <v>575.32784603840275</v>
      </c>
      <c r="Y28">
        <f t="shared" si="2"/>
        <v>586.83440295917114</v>
      </c>
      <c r="Z28">
        <f t="shared" si="2"/>
        <v>598.57109101835465</v>
      </c>
      <c r="AA28">
        <f t="shared" si="2"/>
        <v>610.54251283872179</v>
      </c>
      <c r="AB28">
        <f t="shared" si="2"/>
        <v>622.7533630954963</v>
      </c>
      <c r="AC28">
        <f t="shared" si="2"/>
        <v>635.20843035740586</v>
      </c>
      <c r="AD28">
        <f t="shared" si="2"/>
        <v>647.91259896455426</v>
      </c>
      <c r="AE28">
        <f t="shared" si="2"/>
        <v>660.87085094384508</v>
      </c>
      <c r="AF28">
        <f t="shared" si="2"/>
        <v>674.0882679627224</v>
      </c>
    </row>
    <row r="29" spans="3:32" x14ac:dyDescent="0.25">
      <c r="C29" t="str">
        <f t="shared" ref="C29:R42" si="3">IF(B28="",IF(B29="","",B29*$B$3),B28*$B$4)</f>
        <v/>
      </c>
      <c r="D29" t="str">
        <f t="shared" si="3"/>
        <v/>
      </c>
      <c r="E29" t="str">
        <f t="shared" si="3"/>
        <v/>
      </c>
      <c r="F29" t="str">
        <f t="shared" si="3"/>
        <v/>
      </c>
      <c r="G29" t="str">
        <f t="shared" si="3"/>
        <v/>
      </c>
      <c r="H29" t="str">
        <f t="shared" si="3"/>
        <v/>
      </c>
      <c r="I29" t="str">
        <f t="shared" si="3"/>
        <v/>
      </c>
      <c r="J29" t="str">
        <f t="shared" si="3"/>
        <v/>
      </c>
      <c r="K29" t="str">
        <f t="shared" si="3"/>
        <v/>
      </c>
      <c r="L29" t="str">
        <f t="shared" si="3"/>
        <v/>
      </c>
      <c r="M29" t="str">
        <f t="shared" si="3"/>
        <v/>
      </c>
      <c r="N29" t="str">
        <f t="shared" si="3"/>
        <v/>
      </c>
      <c r="O29" t="str">
        <f t="shared" si="3"/>
        <v/>
      </c>
      <c r="P29" t="str">
        <f t="shared" si="3"/>
        <v/>
      </c>
      <c r="Q29" t="str">
        <f t="shared" si="3"/>
        <v/>
      </c>
      <c r="R29" t="str">
        <f t="shared" si="3"/>
        <v/>
      </c>
      <c r="S29">
        <f t="shared" si="2"/>
        <v>505.76591603035615</v>
      </c>
      <c r="T29">
        <f t="shared" si="2"/>
        <v>515.88123435096327</v>
      </c>
      <c r="U29">
        <f t="shared" si="2"/>
        <v>526.19885903798252</v>
      </c>
      <c r="V29">
        <f t="shared" si="2"/>
        <v>536.72283621874192</v>
      </c>
      <c r="W29">
        <f t="shared" si="2"/>
        <v>547.45729294311718</v>
      </c>
      <c r="X29">
        <f t="shared" si="2"/>
        <v>558.40643880197922</v>
      </c>
      <c r="Y29">
        <f t="shared" si="2"/>
        <v>569.57456757801867</v>
      </c>
      <c r="Z29">
        <f t="shared" si="2"/>
        <v>580.96605892957939</v>
      </c>
      <c r="AA29">
        <f t="shared" si="2"/>
        <v>592.58538010817108</v>
      </c>
      <c r="AB29">
        <f t="shared" si="2"/>
        <v>604.43708771033459</v>
      </c>
      <c r="AC29">
        <f t="shared" si="2"/>
        <v>616.52582946454129</v>
      </c>
      <c r="AD29">
        <f t="shared" si="2"/>
        <v>628.85634605383177</v>
      </c>
      <c r="AE29">
        <f t="shared" si="2"/>
        <v>641.43347297490868</v>
      </c>
      <c r="AF29">
        <f t="shared" si="2"/>
        <v>654.26214243440666</v>
      </c>
    </row>
    <row r="30" spans="3:32" x14ac:dyDescent="0.25">
      <c r="C30" t="str">
        <f t="shared" si="3"/>
        <v/>
      </c>
      <c r="D30" t="str">
        <f t="shared" si="3"/>
        <v/>
      </c>
      <c r="E30" t="str">
        <f t="shared" si="3"/>
        <v/>
      </c>
      <c r="F30" t="str">
        <f t="shared" si="3"/>
        <v/>
      </c>
      <c r="G30" t="str">
        <f t="shared" si="3"/>
        <v/>
      </c>
      <c r="H30" t="str">
        <f t="shared" si="3"/>
        <v/>
      </c>
      <c r="I30" t="str">
        <f t="shared" si="3"/>
        <v/>
      </c>
      <c r="J30" t="str">
        <f t="shared" si="3"/>
        <v/>
      </c>
      <c r="K30" t="str">
        <f t="shared" si="3"/>
        <v/>
      </c>
      <c r="L30" t="str">
        <f t="shared" si="3"/>
        <v/>
      </c>
      <c r="M30" t="str">
        <f t="shared" si="3"/>
        <v/>
      </c>
      <c r="N30" t="str">
        <f t="shared" si="3"/>
        <v/>
      </c>
      <c r="O30" t="str">
        <f t="shared" si="3"/>
        <v/>
      </c>
      <c r="P30" t="str">
        <f t="shared" si="3"/>
        <v/>
      </c>
      <c r="Q30" t="str">
        <f t="shared" si="3"/>
        <v/>
      </c>
      <c r="R30" t="str">
        <f t="shared" si="3"/>
        <v/>
      </c>
      <c r="S30" t="str">
        <f t="shared" si="2"/>
        <v/>
      </c>
      <c r="T30">
        <f t="shared" si="2"/>
        <v>500.70825687005259</v>
      </c>
      <c r="U30">
        <f t="shared" si="2"/>
        <v>510.72242200745364</v>
      </c>
      <c r="V30">
        <f t="shared" si="2"/>
        <v>520.9368704476027</v>
      </c>
      <c r="W30">
        <f t="shared" si="2"/>
        <v>531.35560785655446</v>
      </c>
      <c r="X30">
        <f t="shared" si="2"/>
        <v>541.98272001368605</v>
      </c>
      <c r="Y30">
        <f t="shared" si="2"/>
        <v>552.82237441395944</v>
      </c>
      <c r="Z30">
        <f t="shared" si="2"/>
        <v>563.87882190223843</v>
      </c>
      <c r="AA30">
        <f t="shared" si="2"/>
        <v>575.15639834028354</v>
      </c>
      <c r="AB30">
        <f t="shared" si="2"/>
        <v>586.65952630708932</v>
      </c>
      <c r="AC30">
        <f t="shared" si="2"/>
        <v>598.39271683323125</v>
      </c>
      <c r="AD30">
        <f t="shared" si="2"/>
        <v>610.36057116989582</v>
      </c>
      <c r="AE30">
        <f t="shared" si="2"/>
        <v>622.56778259329349</v>
      </c>
      <c r="AF30">
        <f t="shared" si="2"/>
        <v>635.01913824515964</v>
      </c>
    </row>
    <row r="31" spans="3:32" x14ac:dyDescent="0.25">
      <c r="C31" t="str">
        <f t="shared" si="3"/>
        <v/>
      </c>
      <c r="D31" t="str">
        <f t="shared" si="3"/>
        <v/>
      </c>
      <c r="E31" t="str">
        <f t="shared" si="3"/>
        <v/>
      </c>
      <c r="F31" t="str">
        <f t="shared" si="3"/>
        <v/>
      </c>
      <c r="G31" t="str">
        <f t="shared" si="3"/>
        <v/>
      </c>
      <c r="H31" t="str">
        <f t="shared" si="3"/>
        <v/>
      </c>
      <c r="I31" t="str">
        <f t="shared" si="3"/>
        <v/>
      </c>
      <c r="J31" t="str">
        <f t="shared" si="3"/>
        <v/>
      </c>
      <c r="K31" t="str">
        <f t="shared" si="3"/>
        <v/>
      </c>
      <c r="L31" t="str">
        <f t="shared" si="3"/>
        <v/>
      </c>
      <c r="M31" t="str">
        <f t="shared" si="3"/>
        <v/>
      </c>
      <c r="N31" t="str">
        <f t="shared" si="3"/>
        <v/>
      </c>
      <c r="O31" t="str">
        <f t="shared" si="3"/>
        <v/>
      </c>
      <c r="P31" t="str">
        <f t="shared" si="3"/>
        <v/>
      </c>
      <c r="Q31" t="str">
        <f t="shared" si="3"/>
        <v/>
      </c>
      <c r="R31" t="str">
        <f t="shared" si="3"/>
        <v/>
      </c>
      <c r="S31" t="str">
        <f t="shared" si="2"/>
        <v/>
      </c>
      <c r="T31" t="str">
        <f t="shared" si="2"/>
        <v/>
      </c>
      <c r="U31">
        <f t="shared" si="2"/>
        <v>495.70117430135207</v>
      </c>
      <c r="V31">
        <f t="shared" si="2"/>
        <v>505.61519778737909</v>
      </c>
      <c r="W31">
        <f t="shared" si="2"/>
        <v>515.72750174312671</v>
      </c>
      <c r="X31">
        <f t="shared" si="2"/>
        <v>526.04205177798895</v>
      </c>
      <c r="Y31">
        <f t="shared" si="2"/>
        <v>536.56289281354918</v>
      </c>
      <c r="Z31">
        <f t="shared" si="2"/>
        <v>547.29415066981983</v>
      </c>
      <c r="AA31">
        <f t="shared" si="2"/>
        <v>558.24003368321598</v>
      </c>
      <c r="AB31">
        <f t="shared" si="2"/>
        <v>569.40483435688066</v>
      </c>
      <c r="AC31">
        <f t="shared" si="2"/>
        <v>580.79293104401847</v>
      </c>
      <c r="AD31">
        <f t="shared" si="2"/>
        <v>592.4087896648989</v>
      </c>
      <c r="AE31">
        <f t="shared" si="2"/>
        <v>604.25696545819687</v>
      </c>
      <c r="AF31">
        <f t="shared" si="2"/>
        <v>616.34210476736052</v>
      </c>
    </row>
    <row r="32" spans="3:32" x14ac:dyDescent="0.25">
      <c r="C32" t="str">
        <f t="shared" si="3"/>
        <v/>
      </c>
      <c r="D32" t="str">
        <f t="shared" si="3"/>
        <v/>
      </c>
      <c r="E32" t="str">
        <f t="shared" si="3"/>
        <v/>
      </c>
      <c r="F32" t="str">
        <f t="shared" si="3"/>
        <v/>
      </c>
      <c r="G32" t="str">
        <f t="shared" si="3"/>
        <v/>
      </c>
      <c r="H32" t="str">
        <f t="shared" si="3"/>
        <v/>
      </c>
      <c r="I32" t="str">
        <f t="shared" si="3"/>
        <v/>
      </c>
      <c r="J32" t="str">
        <f t="shared" si="3"/>
        <v/>
      </c>
      <c r="K32" t="str">
        <f t="shared" si="3"/>
        <v/>
      </c>
      <c r="L32" t="str">
        <f t="shared" si="3"/>
        <v/>
      </c>
      <c r="M32" t="str">
        <f t="shared" si="3"/>
        <v/>
      </c>
      <c r="N32" t="str">
        <f t="shared" si="3"/>
        <v/>
      </c>
      <c r="O32" t="str">
        <f t="shared" si="3"/>
        <v/>
      </c>
      <c r="P32" t="str">
        <f t="shared" si="3"/>
        <v/>
      </c>
      <c r="Q32" t="str">
        <f t="shared" si="3"/>
        <v/>
      </c>
      <c r="R32" t="str">
        <f t="shared" si="3"/>
        <v/>
      </c>
      <c r="S32" t="str">
        <f t="shared" si="2"/>
        <v/>
      </c>
      <c r="T32" t="str">
        <f t="shared" si="2"/>
        <v/>
      </c>
      <c r="U32" t="str">
        <f t="shared" si="2"/>
        <v/>
      </c>
      <c r="V32">
        <f t="shared" si="2"/>
        <v>490.74416255833853</v>
      </c>
      <c r="W32">
        <f t="shared" si="2"/>
        <v>500.55904580950528</v>
      </c>
      <c r="X32">
        <f t="shared" si="2"/>
        <v>510.57022672569542</v>
      </c>
      <c r="Y32">
        <f t="shared" si="2"/>
        <v>520.781631260209</v>
      </c>
      <c r="Z32">
        <f t="shared" si="2"/>
        <v>531.19726388541369</v>
      </c>
      <c r="AA32">
        <f t="shared" si="2"/>
        <v>541.82120916312158</v>
      </c>
      <c r="AB32">
        <f t="shared" si="2"/>
        <v>552.65763334638382</v>
      </c>
      <c r="AC32">
        <f t="shared" si="2"/>
        <v>563.7107860133118</v>
      </c>
      <c r="AD32">
        <f t="shared" si="2"/>
        <v>574.98500173357831</v>
      </c>
      <c r="AE32">
        <f t="shared" si="2"/>
        <v>586.48470176824992</v>
      </c>
      <c r="AF32">
        <f t="shared" si="2"/>
        <v>598.21439580361493</v>
      </c>
    </row>
    <row r="33" spans="1:33" x14ac:dyDescent="0.25">
      <c r="C33" t="str">
        <f t="shared" si="3"/>
        <v/>
      </c>
      <c r="D33" t="str">
        <f t="shared" si="3"/>
        <v/>
      </c>
      <c r="E33" t="str">
        <f t="shared" si="3"/>
        <v/>
      </c>
      <c r="F33" t="str">
        <f t="shared" si="3"/>
        <v/>
      </c>
      <c r="G33" t="str">
        <f t="shared" si="3"/>
        <v/>
      </c>
      <c r="H33" t="str">
        <f t="shared" si="3"/>
        <v/>
      </c>
      <c r="I33" t="str">
        <f t="shared" si="3"/>
        <v/>
      </c>
      <c r="J33" t="str">
        <f t="shared" si="3"/>
        <v/>
      </c>
      <c r="K33" t="str">
        <f t="shared" si="3"/>
        <v/>
      </c>
      <c r="L33" t="str">
        <f t="shared" si="3"/>
        <v/>
      </c>
      <c r="M33" t="str">
        <f t="shared" si="3"/>
        <v/>
      </c>
      <c r="N33" t="str">
        <f t="shared" si="3"/>
        <v/>
      </c>
      <c r="O33" t="str">
        <f t="shared" si="3"/>
        <v/>
      </c>
      <c r="P33" t="str">
        <f t="shared" si="3"/>
        <v/>
      </c>
      <c r="Q33" t="str">
        <f t="shared" si="3"/>
        <v/>
      </c>
      <c r="R33" t="str">
        <f t="shared" si="3"/>
        <v/>
      </c>
      <c r="S33" t="str">
        <f t="shared" si="2"/>
        <v/>
      </c>
      <c r="T33" t="str">
        <f t="shared" si="2"/>
        <v/>
      </c>
      <c r="U33" t="str">
        <f t="shared" si="2"/>
        <v/>
      </c>
      <c r="V33" t="str">
        <f t="shared" si="2"/>
        <v/>
      </c>
      <c r="W33">
        <f t="shared" si="2"/>
        <v>485.83672093275516</v>
      </c>
      <c r="X33">
        <f t="shared" si="2"/>
        <v>495.55345535141021</v>
      </c>
      <c r="Y33">
        <f t="shared" si="2"/>
        <v>505.46452445843846</v>
      </c>
      <c r="Z33">
        <f t="shared" si="2"/>
        <v>515.57381494760693</v>
      </c>
      <c r="AA33">
        <f t="shared" si="2"/>
        <v>525.88529124655952</v>
      </c>
      <c r="AB33">
        <f t="shared" si="2"/>
        <v>536.4029970714904</v>
      </c>
      <c r="AC33">
        <f t="shared" si="2"/>
        <v>547.13105701292</v>
      </c>
      <c r="AD33">
        <f t="shared" si="2"/>
        <v>558.07367815317866</v>
      </c>
      <c r="AE33">
        <f t="shared" si="2"/>
        <v>569.23515171624251</v>
      </c>
      <c r="AF33">
        <f t="shared" si="2"/>
        <v>580.61985475056747</v>
      </c>
    </row>
    <row r="34" spans="1:33" x14ac:dyDescent="0.25">
      <c r="C34" t="str">
        <f t="shared" si="3"/>
        <v/>
      </c>
      <c r="D34" t="str">
        <f t="shared" si="3"/>
        <v/>
      </c>
      <c r="E34" t="str">
        <f t="shared" si="3"/>
        <v/>
      </c>
      <c r="F34" t="str">
        <f t="shared" si="3"/>
        <v/>
      </c>
      <c r="G34" t="str">
        <f t="shared" si="3"/>
        <v/>
      </c>
      <c r="H34" t="str">
        <f t="shared" si="3"/>
        <v/>
      </c>
      <c r="I34" t="str">
        <f t="shared" si="3"/>
        <v/>
      </c>
      <c r="J34" t="str">
        <f t="shared" si="3"/>
        <v/>
      </c>
      <c r="K34" t="str">
        <f t="shared" si="3"/>
        <v/>
      </c>
      <c r="L34" t="str">
        <f t="shared" si="3"/>
        <v/>
      </c>
      <c r="M34" t="str">
        <f t="shared" si="3"/>
        <v/>
      </c>
      <c r="N34" t="str">
        <f t="shared" si="3"/>
        <v/>
      </c>
      <c r="O34" t="str">
        <f t="shared" si="3"/>
        <v/>
      </c>
      <c r="P34" t="str">
        <f t="shared" si="3"/>
        <v/>
      </c>
      <c r="Q34" t="str">
        <f t="shared" si="3"/>
        <v/>
      </c>
      <c r="R34" t="str">
        <f t="shared" si="3"/>
        <v/>
      </c>
      <c r="S34" t="str">
        <f t="shared" si="2"/>
        <v/>
      </c>
      <c r="T34" t="str">
        <f t="shared" si="2"/>
        <v/>
      </c>
      <c r="U34" t="str">
        <f t="shared" si="2"/>
        <v/>
      </c>
      <c r="V34" t="str">
        <f t="shared" si="2"/>
        <v/>
      </c>
      <c r="W34" t="str">
        <f t="shared" si="2"/>
        <v/>
      </c>
      <c r="X34">
        <f t="shared" si="2"/>
        <v>480.97835372342757</v>
      </c>
      <c r="Y34">
        <f t="shared" si="2"/>
        <v>490.59792079789611</v>
      </c>
      <c r="Z34">
        <f t="shared" si="2"/>
        <v>500.40987921385408</v>
      </c>
      <c r="AA34">
        <f t="shared" si="2"/>
        <v>510.41807679813087</v>
      </c>
      <c r="AB34">
        <f t="shared" si="2"/>
        <v>520.6264383340939</v>
      </c>
      <c r="AC34">
        <f t="shared" si="2"/>
        <v>531.03896710077549</v>
      </c>
      <c r="AD34">
        <f t="shared" si="2"/>
        <v>541.65974644279083</v>
      </c>
      <c r="AE34">
        <f t="shared" si="2"/>
        <v>552.49294137164691</v>
      </c>
      <c r="AF34">
        <f t="shared" si="2"/>
        <v>563.54280019908003</v>
      </c>
    </row>
    <row r="35" spans="1:33" x14ac:dyDescent="0.25">
      <c r="C35" t="str">
        <f t="shared" si="3"/>
        <v/>
      </c>
      <c r="D35" t="str">
        <f t="shared" si="3"/>
        <v/>
      </c>
      <c r="E35" t="str">
        <f t="shared" si="3"/>
        <v/>
      </c>
      <c r="F35" t="str">
        <f t="shared" si="3"/>
        <v/>
      </c>
      <c r="G35" t="str">
        <f t="shared" si="3"/>
        <v/>
      </c>
      <c r="H35" t="str">
        <f t="shared" si="3"/>
        <v/>
      </c>
      <c r="I35" t="str">
        <f t="shared" si="3"/>
        <v/>
      </c>
      <c r="J35" t="str">
        <f t="shared" si="3"/>
        <v/>
      </c>
      <c r="K35" t="str">
        <f t="shared" si="3"/>
        <v/>
      </c>
      <c r="L35" t="str">
        <f t="shared" si="3"/>
        <v/>
      </c>
      <c r="M35" t="str">
        <f t="shared" si="3"/>
        <v/>
      </c>
      <c r="N35" t="str">
        <f t="shared" si="3"/>
        <v/>
      </c>
      <c r="O35" t="str">
        <f t="shared" si="3"/>
        <v/>
      </c>
      <c r="P35" t="str">
        <f t="shared" si="3"/>
        <v/>
      </c>
      <c r="Q35" t="str">
        <f t="shared" si="3"/>
        <v/>
      </c>
      <c r="R35" t="str">
        <f t="shared" si="3"/>
        <v/>
      </c>
      <c r="S35" t="str">
        <f t="shared" si="2"/>
        <v/>
      </c>
      <c r="T35" t="str">
        <f t="shared" si="2"/>
        <v/>
      </c>
      <c r="U35" t="str">
        <f t="shared" si="2"/>
        <v/>
      </c>
      <c r="V35" t="str">
        <f t="shared" si="2"/>
        <v/>
      </c>
      <c r="W35" t="str">
        <f t="shared" si="2"/>
        <v/>
      </c>
      <c r="X35" t="str">
        <f t="shared" si="2"/>
        <v/>
      </c>
      <c r="Y35">
        <f t="shared" si="2"/>
        <v>476.16857018619328</v>
      </c>
      <c r="Z35">
        <f t="shared" si="2"/>
        <v>485.69194158991712</v>
      </c>
      <c r="AA35">
        <f t="shared" si="2"/>
        <v>495.40578042171552</v>
      </c>
      <c r="AB35">
        <f t="shared" si="2"/>
        <v>505.31389603014958</v>
      </c>
      <c r="AC35">
        <f t="shared" si="2"/>
        <v>515.420173950753</v>
      </c>
      <c r="AD35">
        <f t="shared" si="2"/>
        <v>525.72857742976771</v>
      </c>
      <c r="AE35">
        <f t="shared" si="2"/>
        <v>536.24314897836291</v>
      </c>
      <c r="AF35">
        <f t="shared" si="2"/>
        <v>546.96801195793046</v>
      </c>
    </row>
    <row r="36" spans="1:33" x14ac:dyDescent="0.25">
      <c r="C36" t="str">
        <f t="shared" si="3"/>
        <v/>
      </c>
      <c r="D36" t="str">
        <f t="shared" si="3"/>
        <v/>
      </c>
      <c r="E36" t="str">
        <f t="shared" si="3"/>
        <v/>
      </c>
      <c r="F36" t="str">
        <f t="shared" si="3"/>
        <v/>
      </c>
      <c r="G36" t="str">
        <f t="shared" si="3"/>
        <v/>
      </c>
      <c r="H36" t="str">
        <f t="shared" si="3"/>
        <v/>
      </c>
      <c r="I36" t="str">
        <f t="shared" si="3"/>
        <v/>
      </c>
      <c r="J36" t="str">
        <f t="shared" si="3"/>
        <v/>
      </c>
      <c r="K36" t="str">
        <f t="shared" si="3"/>
        <v/>
      </c>
      <c r="L36" t="str">
        <f t="shared" si="3"/>
        <v/>
      </c>
      <c r="M36" t="str">
        <f t="shared" si="3"/>
        <v/>
      </c>
      <c r="N36" t="str">
        <f t="shared" si="3"/>
        <v/>
      </c>
      <c r="O36" t="str">
        <f t="shared" si="3"/>
        <v/>
      </c>
      <c r="P36" t="str">
        <f t="shared" si="3"/>
        <v/>
      </c>
      <c r="Q36" t="str">
        <f t="shared" si="3"/>
        <v/>
      </c>
      <c r="R36" t="str">
        <f t="shared" si="3"/>
        <v/>
      </c>
      <c r="S36" t="str">
        <f t="shared" si="2"/>
        <v/>
      </c>
      <c r="T36" t="str">
        <f t="shared" si="2"/>
        <v/>
      </c>
      <c r="U36" t="str">
        <f t="shared" si="2"/>
        <v/>
      </c>
      <c r="V36" t="str">
        <f t="shared" si="2"/>
        <v/>
      </c>
      <c r="W36" t="str">
        <f t="shared" si="2"/>
        <v/>
      </c>
      <c r="X36" t="str">
        <f t="shared" si="2"/>
        <v/>
      </c>
      <c r="Y36" t="str">
        <f t="shared" si="2"/>
        <v/>
      </c>
      <c r="Z36">
        <f t="shared" si="2"/>
        <v>471.40688448433133</v>
      </c>
      <c r="AA36">
        <f t="shared" si="2"/>
        <v>480.83502217401792</v>
      </c>
      <c r="AB36">
        <f t="shared" si="2"/>
        <v>490.45172261749838</v>
      </c>
      <c r="AC36">
        <f t="shared" si="2"/>
        <v>500.26075706984807</v>
      </c>
      <c r="AD36">
        <f t="shared" si="2"/>
        <v>510.26597221124547</v>
      </c>
      <c r="AE36">
        <f t="shared" si="2"/>
        <v>520.47129165547005</v>
      </c>
      <c r="AF36">
        <f t="shared" si="2"/>
        <v>530.88071748857931</v>
      </c>
    </row>
    <row r="37" spans="1:33" x14ac:dyDescent="0.25">
      <c r="C37" t="str">
        <f t="shared" si="3"/>
        <v/>
      </c>
      <c r="D37" t="str">
        <f t="shared" si="3"/>
        <v/>
      </c>
      <c r="E37" t="str">
        <f t="shared" si="3"/>
        <v/>
      </c>
      <c r="F37" t="str">
        <f t="shared" si="3"/>
        <v/>
      </c>
      <c r="G37" t="str">
        <f t="shared" si="3"/>
        <v/>
      </c>
      <c r="H37" t="str">
        <f t="shared" si="3"/>
        <v/>
      </c>
      <c r="I37" t="str">
        <f t="shared" si="3"/>
        <v/>
      </c>
      <c r="J37" t="str">
        <f t="shared" si="3"/>
        <v/>
      </c>
      <c r="K37" t="str">
        <f t="shared" si="3"/>
        <v/>
      </c>
      <c r="L37" t="str">
        <f t="shared" si="3"/>
        <v/>
      </c>
      <c r="M37" t="str">
        <f t="shared" si="3"/>
        <v/>
      </c>
      <c r="N37" t="str">
        <f t="shared" si="3"/>
        <v/>
      </c>
      <c r="O37" t="str">
        <f t="shared" si="3"/>
        <v/>
      </c>
      <c r="P37" t="str">
        <f t="shared" si="3"/>
        <v/>
      </c>
      <c r="Q37" t="str">
        <f t="shared" si="3"/>
        <v/>
      </c>
      <c r="R37" t="str">
        <f t="shared" si="3"/>
        <v/>
      </c>
      <c r="S37" t="str">
        <f t="shared" si="2"/>
        <v/>
      </c>
      <c r="T37" t="str">
        <f t="shared" si="2"/>
        <v/>
      </c>
      <c r="U37" t="str">
        <f t="shared" si="2"/>
        <v/>
      </c>
      <c r="V37" t="str">
        <f t="shared" si="2"/>
        <v/>
      </c>
      <c r="W37" t="str">
        <f t="shared" si="2"/>
        <v/>
      </c>
      <c r="X37" t="str">
        <f t="shared" si="2"/>
        <v/>
      </c>
      <c r="Y37" t="str">
        <f t="shared" si="2"/>
        <v/>
      </c>
      <c r="Z37" t="str">
        <f t="shared" si="2"/>
        <v/>
      </c>
      <c r="AA37">
        <f t="shared" si="2"/>
        <v>466.692815639488</v>
      </c>
      <c r="AB37">
        <f t="shared" si="2"/>
        <v>476.02667195227775</v>
      </c>
      <c r="AC37">
        <f t="shared" si="2"/>
        <v>485.54720539132342</v>
      </c>
      <c r="AD37">
        <f t="shared" si="2"/>
        <v>495.25814949914957</v>
      </c>
      <c r="AE37">
        <f t="shared" si="2"/>
        <v>505.16331248913303</v>
      </c>
      <c r="AF37">
        <f t="shared" si="2"/>
        <v>515.26657873891531</v>
      </c>
    </row>
    <row r="38" spans="1:33" x14ac:dyDescent="0.25">
      <c r="C38" t="str">
        <f t="shared" si="3"/>
        <v/>
      </c>
      <c r="D38" t="str">
        <f t="shared" si="3"/>
        <v/>
      </c>
      <c r="E38" t="str">
        <f t="shared" si="3"/>
        <v/>
      </c>
      <c r="F38" t="str">
        <f t="shared" si="3"/>
        <v/>
      </c>
      <c r="G38" t="str">
        <f t="shared" si="3"/>
        <v/>
      </c>
      <c r="H38" t="str">
        <f t="shared" si="3"/>
        <v/>
      </c>
      <c r="I38" t="str">
        <f t="shared" si="3"/>
        <v/>
      </c>
      <c r="J38" t="str">
        <f t="shared" si="3"/>
        <v/>
      </c>
      <c r="K38" t="str">
        <f t="shared" si="3"/>
        <v/>
      </c>
      <c r="L38" t="str">
        <f t="shared" si="3"/>
        <v/>
      </c>
      <c r="M38" t="str">
        <f t="shared" si="3"/>
        <v/>
      </c>
      <c r="N38" t="str">
        <f t="shared" si="3"/>
        <v/>
      </c>
      <c r="O38" t="str">
        <f t="shared" si="3"/>
        <v/>
      </c>
      <c r="P38" t="str">
        <f t="shared" si="3"/>
        <v/>
      </c>
      <c r="Q38" t="str">
        <f t="shared" si="3"/>
        <v/>
      </c>
      <c r="R38" t="str">
        <f t="shared" si="3"/>
        <v/>
      </c>
      <c r="S38" t="str">
        <f t="shared" si="2"/>
        <v/>
      </c>
      <c r="T38" t="str">
        <f t="shared" si="2"/>
        <v/>
      </c>
      <c r="U38" t="str">
        <f t="shared" si="2"/>
        <v/>
      </c>
      <c r="V38" t="str">
        <f t="shared" si="2"/>
        <v/>
      </c>
      <c r="W38" t="str">
        <f t="shared" si="2"/>
        <v/>
      </c>
      <c r="X38" t="str">
        <f t="shared" si="2"/>
        <v/>
      </c>
      <c r="Y38" t="str">
        <f t="shared" si="2"/>
        <v/>
      </c>
      <c r="Z38" t="str">
        <f t="shared" si="2"/>
        <v/>
      </c>
      <c r="AA38" t="str">
        <f t="shared" si="2"/>
        <v/>
      </c>
      <c r="AB38">
        <f t="shared" si="2"/>
        <v>462.02588748309313</v>
      </c>
      <c r="AC38">
        <f t="shared" si="2"/>
        <v>471.26640523275495</v>
      </c>
      <c r="AD38">
        <f t="shared" si="2"/>
        <v>480.6917333374102</v>
      </c>
      <c r="AE38">
        <f t="shared" si="2"/>
        <v>490.30556800415809</v>
      </c>
      <c r="AF38">
        <f t="shared" si="2"/>
        <v>500.1116793642417</v>
      </c>
    </row>
    <row r="39" spans="1:33" x14ac:dyDescent="0.25">
      <c r="C39" t="str">
        <f t="shared" si="3"/>
        <v/>
      </c>
      <c r="D39" t="str">
        <f t="shared" si="3"/>
        <v/>
      </c>
      <c r="E39" t="str">
        <f t="shared" si="3"/>
        <v/>
      </c>
      <c r="F39" t="str">
        <f t="shared" si="3"/>
        <v/>
      </c>
      <c r="G39" t="str">
        <f t="shared" si="3"/>
        <v/>
      </c>
      <c r="H39" t="str">
        <f t="shared" si="3"/>
        <v/>
      </c>
      <c r="I39" t="str">
        <f t="shared" si="3"/>
        <v/>
      </c>
      <c r="J39" t="str">
        <f t="shared" si="3"/>
        <v/>
      </c>
      <c r="K39" t="str">
        <f t="shared" si="3"/>
        <v/>
      </c>
      <c r="L39" t="str">
        <f t="shared" si="3"/>
        <v/>
      </c>
      <c r="M39" t="str">
        <f t="shared" si="3"/>
        <v/>
      </c>
      <c r="N39" t="str">
        <f t="shared" si="3"/>
        <v/>
      </c>
      <c r="O39" t="str">
        <f t="shared" si="3"/>
        <v/>
      </c>
      <c r="P39" t="str">
        <f t="shared" si="3"/>
        <v/>
      </c>
      <c r="Q39" t="str">
        <f t="shared" si="3"/>
        <v/>
      </c>
      <c r="R39" t="str">
        <f t="shared" si="3"/>
        <v/>
      </c>
      <c r="S39" t="str">
        <f t="shared" si="2"/>
        <v/>
      </c>
      <c r="T39" t="str">
        <f t="shared" si="2"/>
        <v/>
      </c>
      <c r="U39" t="str">
        <f t="shared" si="2"/>
        <v/>
      </c>
      <c r="V39" t="str">
        <f t="shared" si="2"/>
        <v/>
      </c>
      <c r="W39" t="str">
        <f t="shared" si="2"/>
        <v/>
      </c>
      <c r="X39" t="str">
        <f t="shared" si="2"/>
        <v/>
      </c>
      <c r="Y39" t="str">
        <f t="shared" si="2"/>
        <v/>
      </c>
      <c r="Z39" t="str">
        <f t="shared" si="2"/>
        <v/>
      </c>
      <c r="AA39" t="str">
        <f t="shared" si="2"/>
        <v/>
      </c>
      <c r="AB39" t="str">
        <f t="shared" si="2"/>
        <v/>
      </c>
      <c r="AC39">
        <f t="shared" si="2"/>
        <v>457.40562860826219</v>
      </c>
      <c r="AD39">
        <f t="shared" si="2"/>
        <v>466.55374118042738</v>
      </c>
      <c r="AE39">
        <f t="shared" si="2"/>
        <v>475.88481600403611</v>
      </c>
      <c r="AF39">
        <f t="shared" si="2"/>
        <v>485.40251232411651</v>
      </c>
    </row>
    <row r="40" spans="1:33" x14ac:dyDescent="0.25">
      <c r="C40" t="str">
        <f t="shared" si="3"/>
        <v/>
      </c>
      <c r="D40" t="str">
        <f t="shared" si="3"/>
        <v/>
      </c>
      <c r="E40" t="str">
        <f t="shared" si="3"/>
        <v/>
      </c>
      <c r="F40" t="str">
        <f t="shared" si="3"/>
        <v/>
      </c>
      <c r="G40" t="str">
        <f t="shared" si="3"/>
        <v/>
      </c>
      <c r="H40" t="str">
        <f t="shared" si="3"/>
        <v/>
      </c>
      <c r="I40" t="str">
        <f t="shared" si="3"/>
        <v/>
      </c>
      <c r="J40" t="str">
        <f t="shared" si="3"/>
        <v/>
      </c>
      <c r="K40" t="str">
        <f t="shared" si="3"/>
        <v/>
      </c>
      <c r="L40" t="str">
        <f t="shared" si="3"/>
        <v/>
      </c>
      <c r="M40" t="str">
        <f t="shared" si="3"/>
        <v/>
      </c>
      <c r="N40" t="str">
        <f t="shared" si="3"/>
        <v/>
      </c>
      <c r="O40" t="str">
        <f t="shared" si="3"/>
        <v/>
      </c>
      <c r="P40" t="str">
        <f t="shared" si="3"/>
        <v/>
      </c>
      <c r="Q40" t="str">
        <f t="shared" si="3"/>
        <v/>
      </c>
      <c r="R40" t="str">
        <f t="shared" si="3"/>
        <v/>
      </c>
      <c r="S40" t="str">
        <f t="shared" si="2"/>
        <v/>
      </c>
      <c r="T40" t="str">
        <f t="shared" si="2"/>
        <v/>
      </c>
      <c r="U40" t="str">
        <f t="shared" si="2"/>
        <v/>
      </c>
      <c r="V40" t="str">
        <f t="shared" si="2"/>
        <v/>
      </c>
      <c r="W40" t="str">
        <f t="shared" si="2"/>
        <v/>
      </c>
      <c r="X40" t="str">
        <f t="shared" si="2"/>
        <v/>
      </c>
      <c r="Y40" t="str">
        <f t="shared" si="2"/>
        <v/>
      </c>
      <c r="Z40" t="str">
        <f t="shared" si="2"/>
        <v/>
      </c>
      <c r="AA40" t="str">
        <f t="shared" si="2"/>
        <v/>
      </c>
      <c r="AB40" t="str">
        <f t="shared" si="2"/>
        <v/>
      </c>
      <c r="AC40" t="str">
        <f t="shared" si="2"/>
        <v/>
      </c>
      <c r="AD40">
        <f t="shared" si="2"/>
        <v>452.83157232217957</v>
      </c>
      <c r="AE40">
        <f t="shared" si="2"/>
        <v>461.8882037686231</v>
      </c>
      <c r="AF40">
        <f t="shared" si="2"/>
        <v>471.12596784399574</v>
      </c>
    </row>
    <row r="41" spans="1:33" x14ac:dyDescent="0.25">
      <c r="C41" t="str">
        <f t="shared" si="3"/>
        <v/>
      </c>
      <c r="D41" t="str">
        <f t="shared" si="3"/>
        <v/>
      </c>
      <c r="E41" t="str">
        <f t="shared" si="3"/>
        <v/>
      </c>
      <c r="F41" t="str">
        <f t="shared" si="3"/>
        <v/>
      </c>
      <c r="G41" t="str">
        <f t="shared" si="3"/>
        <v/>
      </c>
      <c r="H41" t="str">
        <f t="shared" si="3"/>
        <v/>
      </c>
      <c r="I41" t="str">
        <f t="shared" si="3"/>
        <v/>
      </c>
      <c r="J41" t="str">
        <f t="shared" si="3"/>
        <v/>
      </c>
      <c r="K41" t="str">
        <f t="shared" si="3"/>
        <v/>
      </c>
      <c r="L41" t="str">
        <f t="shared" si="3"/>
        <v/>
      </c>
      <c r="M41" t="str">
        <f t="shared" si="3"/>
        <v/>
      </c>
      <c r="N41" t="str">
        <f t="shared" si="3"/>
        <v/>
      </c>
      <c r="O41" t="str">
        <f t="shared" si="3"/>
        <v/>
      </c>
      <c r="P41" t="str">
        <f t="shared" si="3"/>
        <v/>
      </c>
      <c r="Q41" t="str">
        <f t="shared" si="3"/>
        <v/>
      </c>
      <c r="R41" t="str">
        <f t="shared" si="3"/>
        <v/>
      </c>
      <c r="S41" t="str">
        <f t="shared" si="2"/>
        <v/>
      </c>
      <c r="T41" t="str">
        <f t="shared" si="2"/>
        <v/>
      </c>
      <c r="U41" t="str">
        <f t="shared" si="2"/>
        <v/>
      </c>
      <c r="V41" t="str">
        <f t="shared" si="2"/>
        <v/>
      </c>
      <c r="W41" t="str">
        <f t="shared" si="2"/>
        <v/>
      </c>
      <c r="X41" t="str">
        <f t="shared" si="2"/>
        <v/>
      </c>
      <c r="Y41" t="str">
        <f t="shared" si="2"/>
        <v/>
      </c>
      <c r="Z41" t="str">
        <f t="shared" si="2"/>
        <v/>
      </c>
      <c r="AA41" t="str">
        <f t="shared" si="2"/>
        <v/>
      </c>
      <c r="AB41" t="str">
        <f t="shared" si="2"/>
        <v/>
      </c>
      <c r="AC41" t="str">
        <f t="shared" si="2"/>
        <v/>
      </c>
      <c r="AD41" t="str">
        <f t="shared" si="2"/>
        <v/>
      </c>
      <c r="AE41">
        <f t="shared" si="2"/>
        <v>448.30325659895777</v>
      </c>
      <c r="AF41">
        <f t="shared" si="2"/>
        <v>457.26932173093684</v>
      </c>
    </row>
    <row r="42" spans="1:33" x14ac:dyDescent="0.25">
      <c r="C42" t="str">
        <f t="shared" si="3"/>
        <v/>
      </c>
      <c r="D42" t="str">
        <f t="shared" si="3"/>
        <v/>
      </c>
      <c r="E42" t="str">
        <f t="shared" si="3"/>
        <v/>
      </c>
      <c r="F42" t="str">
        <f t="shared" si="3"/>
        <v/>
      </c>
      <c r="G42" t="str">
        <f t="shared" si="3"/>
        <v/>
      </c>
      <c r="H42" t="str">
        <f t="shared" si="3"/>
        <v/>
      </c>
      <c r="I42" t="str">
        <f t="shared" si="3"/>
        <v/>
      </c>
      <c r="J42" t="str">
        <f t="shared" si="3"/>
        <v/>
      </c>
      <c r="K42" t="str">
        <f t="shared" si="3"/>
        <v/>
      </c>
      <c r="L42" t="str">
        <f t="shared" si="3"/>
        <v/>
      </c>
      <c r="M42" t="str">
        <f t="shared" si="3"/>
        <v/>
      </c>
      <c r="N42" t="str">
        <f t="shared" si="3"/>
        <v/>
      </c>
      <c r="O42" t="str">
        <f t="shared" si="3"/>
        <v/>
      </c>
      <c r="P42" t="str">
        <f t="shared" si="3"/>
        <v/>
      </c>
      <c r="Q42" t="str">
        <f t="shared" si="3"/>
        <v/>
      </c>
      <c r="R42" t="str">
        <f t="shared" si="3"/>
        <v/>
      </c>
      <c r="S42" t="str">
        <f t="shared" si="2"/>
        <v/>
      </c>
      <c r="T42" t="str">
        <f t="shared" si="2"/>
        <v/>
      </c>
      <c r="U42" t="str">
        <f t="shared" si="2"/>
        <v/>
      </c>
      <c r="V42" t="str">
        <f t="shared" si="2"/>
        <v/>
      </c>
      <c r="W42" t="str">
        <f t="shared" si="2"/>
        <v/>
      </c>
      <c r="X42" t="str">
        <f t="shared" si="2"/>
        <v/>
      </c>
      <c r="Y42" t="str">
        <f t="shared" si="2"/>
        <v/>
      </c>
      <c r="Z42" t="str">
        <f t="shared" si="2"/>
        <v/>
      </c>
      <c r="AA42" t="str">
        <f t="shared" si="2"/>
        <v/>
      </c>
      <c r="AB42" t="str">
        <f t="shared" si="2"/>
        <v/>
      </c>
      <c r="AC42" t="str">
        <f t="shared" si="2"/>
        <v/>
      </c>
      <c r="AD42" t="str">
        <f t="shared" si="2"/>
        <v/>
      </c>
      <c r="AE42" t="str">
        <f t="shared" si="2"/>
        <v/>
      </c>
      <c r="AF42">
        <f t="shared" si="2"/>
        <v>443.82022403296821</v>
      </c>
    </row>
    <row r="48" spans="1:33" ht="28.9" customHeight="1" x14ac:dyDescent="0.25">
      <c r="A48" s="58" t="s">
        <v>68</v>
      </c>
      <c r="B48">
        <f>IF(C49="","",(($B$7*C48+((1-$B$7)*C49))*EXP(-$B$5)))</f>
        <v>9.2642284916463868</v>
      </c>
      <c r="C48">
        <f t="shared" ref="C48:AE48" si="4">IF(D49="","",(($B$7*D48+((1-$B$7)*D49))*EXP(-$B$5)))</f>
        <v>6.0090129524661879</v>
      </c>
      <c r="D48">
        <f t="shared" si="4"/>
        <v>3.6258093133896621</v>
      </c>
      <c r="E48">
        <f t="shared" si="4"/>
        <v>2.0045083387611684</v>
      </c>
      <c r="F48">
        <f t="shared" si="4"/>
        <v>0.99523029089538884</v>
      </c>
      <c r="G48">
        <f t="shared" si="4"/>
        <v>0.43174510458984883</v>
      </c>
      <c r="H48">
        <f t="shared" si="4"/>
        <v>0.15723623101199061</v>
      </c>
      <c r="I48">
        <f t="shared" si="4"/>
        <v>4.5112173381376693E-2</v>
      </c>
      <c r="J48">
        <f t="shared" si="4"/>
        <v>9.0738579202725433E-3</v>
      </c>
      <c r="K48">
        <f t="shared" si="4"/>
        <v>9.6090902308163201E-4</v>
      </c>
      <c r="L48">
        <f t="shared" si="4"/>
        <v>0</v>
      </c>
      <c r="M48">
        <f t="shared" si="4"/>
        <v>0</v>
      </c>
      <c r="N48">
        <f t="shared" si="4"/>
        <v>0</v>
      </c>
      <c r="O48">
        <f t="shared" si="4"/>
        <v>0</v>
      </c>
      <c r="P48">
        <f t="shared" si="4"/>
        <v>0</v>
      </c>
      <c r="Q48">
        <f t="shared" si="4"/>
        <v>0</v>
      </c>
      <c r="R48">
        <f t="shared" si="4"/>
        <v>0</v>
      </c>
      <c r="S48">
        <f t="shared" si="4"/>
        <v>0</v>
      </c>
      <c r="T48">
        <f t="shared" si="4"/>
        <v>0</v>
      </c>
      <c r="U48">
        <f t="shared" si="4"/>
        <v>0</v>
      </c>
      <c r="V48">
        <f t="shared" si="4"/>
        <v>0</v>
      </c>
      <c r="W48">
        <f t="shared" si="4"/>
        <v>0</v>
      </c>
      <c r="X48">
        <f t="shared" si="4"/>
        <v>0</v>
      </c>
      <c r="Y48">
        <f t="shared" si="4"/>
        <v>0</v>
      </c>
      <c r="Z48">
        <f t="shared" si="4"/>
        <v>0</v>
      </c>
      <c r="AA48">
        <f t="shared" si="4"/>
        <v>0</v>
      </c>
      <c r="AB48">
        <f t="shared" si="4"/>
        <v>0</v>
      </c>
      <c r="AC48">
        <f t="shared" si="4"/>
        <v>0</v>
      </c>
      <c r="AD48">
        <f t="shared" si="4"/>
        <v>0</v>
      </c>
      <c r="AE48">
        <f t="shared" si="4"/>
        <v>0</v>
      </c>
      <c r="AF48">
        <f>MAX($E$2-AF12,0)</f>
        <v>0</v>
      </c>
      <c r="AG48" s="80" t="s">
        <v>109</v>
      </c>
    </row>
    <row r="49" spans="2:33" ht="14.45" customHeight="1" x14ac:dyDescent="0.25">
      <c r="B49" s="80" t="s">
        <v>110</v>
      </c>
      <c r="C49">
        <f t="shared" ref="B49:AE57" si="5">IF(D50="","",(($B$7*D49+((1-$B$7)*D50))*EXP(-$B$5)))</f>
        <v>11.163597699392579</v>
      </c>
      <c r="D49">
        <f t="shared" si="5"/>
        <v>7.3983543990514695</v>
      </c>
      <c r="E49">
        <f t="shared" si="5"/>
        <v>4.5702526136768693</v>
      </c>
      <c r="F49">
        <f t="shared" si="5"/>
        <v>2.5920358399881138</v>
      </c>
      <c r="G49">
        <f t="shared" si="5"/>
        <v>1.3230542221936554</v>
      </c>
      <c r="H49">
        <f t="shared" si="5"/>
        <v>0.59136476656198633</v>
      </c>
      <c r="I49">
        <f t="shared" si="5"/>
        <v>0.22240321813173977</v>
      </c>
      <c r="J49">
        <f t="shared" si="5"/>
        <v>6.6049226505817182E-2</v>
      </c>
      <c r="K49">
        <f t="shared" si="5"/>
        <v>1.3785500246248127E-2</v>
      </c>
      <c r="L49">
        <f t="shared" si="5"/>
        <v>1.5187827382181804E-3</v>
      </c>
      <c r="M49">
        <f t="shared" si="5"/>
        <v>0</v>
      </c>
      <c r="N49">
        <f t="shared" si="5"/>
        <v>0</v>
      </c>
      <c r="O49">
        <f t="shared" si="5"/>
        <v>0</v>
      </c>
      <c r="P49">
        <f t="shared" si="5"/>
        <v>0</v>
      </c>
      <c r="Q49">
        <f t="shared" si="5"/>
        <v>0</v>
      </c>
      <c r="R49">
        <f t="shared" si="5"/>
        <v>0</v>
      </c>
      <c r="S49">
        <f t="shared" si="5"/>
        <v>0</v>
      </c>
      <c r="T49">
        <f t="shared" si="5"/>
        <v>0</v>
      </c>
      <c r="U49">
        <f t="shared" si="5"/>
        <v>0</v>
      </c>
      <c r="V49">
        <f t="shared" si="5"/>
        <v>0</v>
      </c>
      <c r="W49">
        <f t="shared" si="5"/>
        <v>0</v>
      </c>
      <c r="X49">
        <f t="shared" si="5"/>
        <v>0</v>
      </c>
      <c r="Y49">
        <f t="shared" si="5"/>
        <v>0</v>
      </c>
      <c r="Z49">
        <f t="shared" si="5"/>
        <v>0</v>
      </c>
      <c r="AA49">
        <f t="shared" si="5"/>
        <v>0</v>
      </c>
      <c r="AB49">
        <f t="shared" si="5"/>
        <v>0</v>
      </c>
      <c r="AC49">
        <f t="shared" si="5"/>
        <v>0</v>
      </c>
      <c r="AD49">
        <f t="shared" si="5"/>
        <v>0</v>
      </c>
      <c r="AE49">
        <f t="shared" si="5"/>
        <v>0</v>
      </c>
      <c r="AF49">
        <f t="shared" ref="AF49:AF78" si="6">MAX($E$2-AF13,0)</f>
        <v>0</v>
      </c>
      <c r="AG49" s="80"/>
    </row>
    <row r="50" spans="2:33" x14ac:dyDescent="0.25">
      <c r="B50" s="80"/>
      <c r="C50" t="str">
        <f t="shared" si="5"/>
        <v/>
      </c>
      <c r="D50">
        <f t="shared" si="5"/>
        <v>13.361267920200984</v>
      </c>
      <c r="E50">
        <f t="shared" si="5"/>
        <v>9.0474818013880309</v>
      </c>
      <c r="F50">
        <f t="shared" si="5"/>
        <v>5.722838223611376</v>
      </c>
      <c r="G50">
        <f t="shared" si="5"/>
        <v>3.3308569979115417</v>
      </c>
      <c r="H50">
        <f t="shared" si="5"/>
        <v>1.7487844534483628</v>
      </c>
      <c r="I50">
        <f t="shared" si="5"/>
        <v>0.8059236458593676</v>
      </c>
      <c r="J50">
        <f t="shared" si="5"/>
        <v>0.31328179703124881</v>
      </c>
      <c r="K50">
        <f t="shared" si="5"/>
        <v>9.6413688852568513E-2</v>
      </c>
      <c r="L50">
        <f t="shared" si="5"/>
        <v>2.0909571987005854E-2</v>
      </c>
      <c r="M50">
        <f t="shared" si="5"/>
        <v>2.4005404783399072E-3</v>
      </c>
      <c r="N50">
        <f t="shared" si="5"/>
        <v>0</v>
      </c>
      <c r="O50">
        <f t="shared" si="5"/>
        <v>0</v>
      </c>
      <c r="P50">
        <f t="shared" si="5"/>
        <v>0</v>
      </c>
      <c r="Q50">
        <f t="shared" si="5"/>
        <v>0</v>
      </c>
      <c r="R50">
        <f t="shared" si="5"/>
        <v>0</v>
      </c>
      <c r="S50">
        <f t="shared" si="5"/>
        <v>0</v>
      </c>
      <c r="T50">
        <f t="shared" si="5"/>
        <v>0</v>
      </c>
      <c r="U50">
        <f t="shared" si="5"/>
        <v>0</v>
      </c>
      <c r="V50">
        <f t="shared" si="5"/>
        <v>0</v>
      </c>
      <c r="W50">
        <f t="shared" si="5"/>
        <v>0</v>
      </c>
      <c r="X50">
        <f t="shared" si="5"/>
        <v>0</v>
      </c>
      <c r="Y50">
        <f t="shared" si="5"/>
        <v>0</v>
      </c>
      <c r="Z50">
        <f t="shared" si="5"/>
        <v>0</v>
      </c>
      <c r="AA50">
        <f t="shared" si="5"/>
        <v>0</v>
      </c>
      <c r="AB50">
        <f t="shared" si="5"/>
        <v>0</v>
      </c>
      <c r="AC50">
        <f t="shared" si="5"/>
        <v>0</v>
      </c>
      <c r="AD50">
        <f t="shared" si="5"/>
        <v>0</v>
      </c>
      <c r="AE50">
        <f t="shared" si="5"/>
        <v>0</v>
      </c>
      <c r="AF50">
        <f t="shared" si="6"/>
        <v>0</v>
      </c>
      <c r="AG50" s="80"/>
    </row>
    <row r="51" spans="2:33" x14ac:dyDescent="0.25">
      <c r="B51" s="80"/>
      <c r="C51" t="str">
        <f t="shared" si="5"/>
        <v/>
      </c>
      <c r="D51" t="str">
        <f t="shared" si="5"/>
        <v/>
      </c>
      <c r="E51">
        <f t="shared" si="5"/>
        <v>15.880010195655053</v>
      </c>
      <c r="F51">
        <f t="shared" si="5"/>
        <v>10.986706663430741</v>
      </c>
      <c r="G51">
        <f t="shared" si="5"/>
        <v>7.1168097029852611</v>
      </c>
      <c r="H51">
        <f t="shared" si="5"/>
        <v>4.2521215118274469</v>
      </c>
      <c r="I51">
        <f t="shared" si="5"/>
        <v>2.2974531203422055</v>
      </c>
      <c r="J51">
        <f t="shared" si="5"/>
        <v>1.0924310060628215</v>
      </c>
      <c r="K51">
        <f t="shared" si="5"/>
        <v>0.43934094784538164</v>
      </c>
      <c r="L51">
        <f t="shared" si="5"/>
        <v>0.1402820493269554</v>
      </c>
      <c r="M51">
        <f t="shared" si="5"/>
        <v>3.1659128917266952E-2</v>
      </c>
      <c r="N51">
        <f t="shared" si="5"/>
        <v>3.7942191750934729E-3</v>
      </c>
      <c r="O51">
        <f t="shared" si="5"/>
        <v>0</v>
      </c>
      <c r="P51">
        <f t="shared" si="5"/>
        <v>0</v>
      </c>
      <c r="Q51">
        <f t="shared" si="5"/>
        <v>0</v>
      </c>
      <c r="R51">
        <f t="shared" si="5"/>
        <v>0</v>
      </c>
      <c r="S51">
        <f t="shared" si="5"/>
        <v>0</v>
      </c>
      <c r="T51">
        <f t="shared" si="5"/>
        <v>0</v>
      </c>
      <c r="U51">
        <f t="shared" si="5"/>
        <v>0</v>
      </c>
      <c r="V51">
        <f t="shared" si="5"/>
        <v>0</v>
      </c>
      <c r="W51">
        <f t="shared" si="5"/>
        <v>0</v>
      </c>
      <c r="X51">
        <f t="shared" si="5"/>
        <v>0</v>
      </c>
      <c r="Y51">
        <f t="shared" si="5"/>
        <v>0</v>
      </c>
      <c r="Z51">
        <f t="shared" si="5"/>
        <v>0</v>
      </c>
      <c r="AA51">
        <f t="shared" si="5"/>
        <v>0</v>
      </c>
      <c r="AB51">
        <f t="shared" si="5"/>
        <v>0</v>
      </c>
      <c r="AC51">
        <f t="shared" si="5"/>
        <v>0</v>
      </c>
      <c r="AD51">
        <f t="shared" si="5"/>
        <v>0</v>
      </c>
      <c r="AE51">
        <f t="shared" si="5"/>
        <v>0</v>
      </c>
      <c r="AF51">
        <f t="shared" si="6"/>
        <v>0</v>
      </c>
      <c r="AG51" s="80"/>
    </row>
    <row r="52" spans="2:33" x14ac:dyDescent="0.25">
      <c r="B52" t="str">
        <f t="shared" si="5"/>
        <v/>
      </c>
      <c r="C52" t="str">
        <f t="shared" si="5"/>
        <v/>
      </c>
      <c r="D52" t="str">
        <f t="shared" si="5"/>
        <v/>
      </c>
      <c r="E52" t="str">
        <f t="shared" si="5"/>
        <v/>
      </c>
      <c r="F52">
        <f t="shared" si="5"/>
        <v>18.73826569626959</v>
      </c>
      <c r="G52">
        <f t="shared" si="5"/>
        <v>13.244690746717131</v>
      </c>
      <c r="H52">
        <f t="shared" si="5"/>
        <v>8.7866754511158831</v>
      </c>
      <c r="I52">
        <f t="shared" si="5"/>
        <v>5.3905702923019536</v>
      </c>
      <c r="J52">
        <f t="shared" si="5"/>
        <v>2.998777057963272</v>
      </c>
      <c r="K52">
        <f t="shared" si="5"/>
        <v>1.4722887223044332</v>
      </c>
      <c r="L52">
        <f t="shared" si="5"/>
        <v>0.61318680235397227</v>
      </c>
      <c r="M52">
        <f t="shared" si="5"/>
        <v>0.203395132882246</v>
      </c>
      <c r="N52">
        <f t="shared" si="5"/>
        <v>4.7842617739330885E-2</v>
      </c>
      <c r="O52">
        <f t="shared" si="5"/>
        <v>5.9970241195860235E-3</v>
      </c>
      <c r="P52">
        <f t="shared" si="5"/>
        <v>0</v>
      </c>
      <c r="Q52">
        <f t="shared" si="5"/>
        <v>0</v>
      </c>
      <c r="R52">
        <f t="shared" si="5"/>
        <v>0</v>
      </c>
      <c r="S52">
        <f t="shared" si="5"/>
        <v>0</v>
      </c>
      <c r="T52">
        <f t="shared" si="5"/>
        <v>0</v>
      </c>
      <c r="U52">
        <f t="shared" si="5"/>
        <v>0</v>
      </c>
      <c r="V52">
        <f t="shared" si="5"/>
        <v>0</v>
      </c>
      <c r="W52">
        <f t="shared" si="5"/>
        <v>0</v>
      </c>
      <c r="X52">
        <f t="shared" si="5"/>
        <v>0</v>
      </c>
      <c r="Y52">
        <f t="shared" si="5"/>
        <v>0</v>
      </c>
      <c r="Z52">
        <f t="shared" si="5"/>
        <v>0</v>
      </c>
      <c r="AA52">
        <f t="shared" si="5"/>
        <v>0</v>
      </c>
      <c r="AB52">
        <f t="shared" si="5"/>
        <v>0</v>
      </c>
      <c r="AC52">
        <f t="shared" si="5"/>
        <v>0</v>
      </c>
      <c r="AD52">
        <f t="shared" si="5"/>
        <v>0</v>
      </c>
      <c r="AE52">
        <f t="shared" si="5"/>
        <v>0</v>
      </c>
      <c r="AF52">
        <f t="shared" si="6"/>
        <v>0</v>
      </c>
      <c r="AG52" s="80"/>
    </row>
    <row r="53" spans="2:33" x14ac:dyDescent="0.25">
      <c r="B53" t="str">
        <f t="shared" si="5"/>
        <v/>
      </c>
      <c r="C53" t="str">
        <f t="shared" si="5"/>
        <v/>
      </c>
      <c r="D53" t="str">
        <f t="shared" si="5"/>
        <v/>
      </c>
      <c r="E53" t="str">
        <f t="shared" si="5"/>
        <v/>
      </c>
      <c r="F53" t="str">
        <f t="shared" si="5"/>
        <v/>
      </c>
      <c r="G53">
        <f t="shared" si="5"/>
        <v>21.948587116420256</v>
      </c>
      <c r="H53">
        <f t="shared" si="5"/>
        <v>15.846755953445667</v>
      </c>
      <c r="I53">
        <f t="shared" si="5"/>
        <v>10.766863761514339</v>
      </c>
      <c r="J53">
        <f t="shared" si="5"/>
        <v>6.7839080169599066</v>
      </c>
      <c r="K53">
        <f t="shared" si="5"/>
        <v>3.8873343172288215</v>
      </c>
      <c r="L53">
        <f t="shared" si="5"/>
        <v>1.9720251180152699</v>
      </c>
      <c r="M53">
        <f t="shared" si="5"/>
        <v>0.85142034392055643</v>
      </c>
      <c r="N53">
        <f t="shared" si="5"/>
        <v>0.29377963719868017</v>
      </c>
      <c r="O53">
        <f t="shared" si="5"/>
        <v>7.2146334155676936E-2</v>
      </c>
      <c r="P53">
        <f t="shared" si="5"/>
        <v>9.4787086963711107E-3</v>
      </c>
      <c r="Q53">
        <f t="shared" si="5"/>
        <v>0</v>
      </c>
      <c r="R53">
        <f t="shared" si="5"/>
        <v>0</v>
      </c>
      <c r="S53">
        <f t="shared" si="5"/>
        <v>0</v>
      </c>
      <c r="T53">
        <f t="shared" si="5"/>
        <v>0</v>
      </c>
      <c r="U53">
        <f t="shared" si="5"/>
        <v>0</v>
      </c>
      <c r="V53">
        <f t="shared" si="5"/>
        <v>0</v>
      </c>
      <c r="W53">
        <f t="shared" si="5"/>
        <v>0</v>
      </c>
      <c r="X53">
        <f t="shared" si="5"/>
        <v>0</v>
      </c>
      <c r="Y53">
        <f t="shared" si="5"/>
        <v>0</v>
      </c>
      <c r="Z53">
        <f t="shared" si="5"/>
        <v>0</v>
      </c>
      <c r="AA53">
        <f t="shared" si="5"/>
        <v>0</v>
      </c>
      <c r="AB53">
        <f t="shared" si="5"/>
        <v>0</v>
      </c>
      <c r="AC53">
        <f t="shared" si="5"/>
        <v>0</v>
      </c>
      <c r="AD53">
        <f t="shared" si="5"/>
        <v>0</v>
      </c>
      <c r="AE53">
        <f t="shared" si="5"/>
        <v>0</v>
      </c>
      <c r="AF53">
        <f t="shared" si="6"/>
        <v>0</v>
      </c>
      <c r="AG53" s="80"/>
    </row>
    <row r="54" spans="2:33" x14ac:dyDescent="0.25">
      <c r="B54" t="str">
        <f t="shared" si="5"/>
        <v/>
      </c>
      <c r="C54" t="str">
        <f t="shared" si="5"/>
        <v/>
      </c>
      <c r="D54" t="str">
        <f t="shared" si="5"/>
        <v/>
      </c>
      <c r="E54" t="str">
        <f t="shared" si="5"/>
        <v/>
      </c>
      <c r="F54" t="str">
        <f t="shared" si="5"/>
        <v/>
      </c>
      <c r="G54" t="str">
        <f t="shared" si="5"/>
        <v/>
      </c>
      <c r="H54">
        <f t="shared" si="5"/>
        <v>25.516153750928602</v>
      </c>
      <c r="I54">
        <f t="shared" si="5"/>
        <v>18.812991689012065</v>
      </c>
      <c r="J54">
        <f t="shared" si="5"/>
        <v>13.089960326628814</v>
      </c>
      <c r="K54">
        <f t="shared" si="5"/>
        <v>8.4717092107388279</v>
      </c>
      <c r="L54">
        <f t="shared" si="5"/>
        <v>5.0024182778653525</v>
      </c>
      <c r="M54">
        <f t="shared" si="5"/>
        <v>2.6239582455557655</v>
      </c>
      <c r="N54">
        <f t="shared" si="5"/>
        <v>1.1756331983213211</v>
      </c>
      <c r="O54">
        <f t="shared" si="5"/>
        <v>0.42256697401398591</v>
      </c>
      <c r="P54">
        <f t="shared" si="5"/>
        <v>0.10854417109668282</v>
      </c>
      <c r="Q54">
        <f t="shared" si="5"/>
        <v>1.4981750408044619E-2</v>
      </c>
      <c r="R54">
        <f t="shared" si="5"/>
        <v>0</v>
      </c>
      <c r="S54">
        <f t="shared" si="5"/>
        <v>0</v>
      </c>
      <c r="T54">
        <f t="shared" si="5"/>
        <v>0</v>
      </c>
      <c r="U54">
        <f t="shared" si="5"/>
        <v>0</v>
      </c>
      <c r="V54">
        <f t="shared" si="5"/>
        <v>0</v>
      </c>
      <c r="W54">
        <f t="shared" si="5"/>
        <v>0</v>
      </c>
      <c r="X54">
        <f t="shared" si="5"/>
        <v>0</v>
      </c>
      <c r="Y54">
        <f t="shared" si="5"/>
        <v>0</v>
      </c>
      <c r="Z54">
        <f t="shared" si="5"/>
        <v>0</v>
      </c>
      <c r="AA54">
        <f t="shared" si="5"/>
        <v>0</v>
      </c>
      <c r="AB54">
        <f t="shared" si="5"/>
        <v>0</v>
      </c>
      <c r="AC54">
        <f t="shared" si="5"/>
        <v>0</v>
      </c>
      <c r="AD54">
        <f t="shared" si="5"/>
        <v>0</v>
      </c>
      <c r="AE54">
        <f t="shared" si="5"/>
        <v>0</v>
      </c>
      <c r="AF54">
        <f t="shared" si="6"/>
        <v>0</v>
      </c>
      <c r="AG54" s="80"/>
    </row>
    <row r="55" spans="2:33" x14ac:dyDescent="0.25">
      <c r="B55" t="str">
        <f t="shared" si="5"/>
        <v/>
      </c>
      <c r="C55" t="str">
        <f t="shared" si="5"/>
        <v/>
      </c>
      <c r="D55" t="str">
        <f t="shared" si="5"/>
        <v/>
      </c>
      <c r="E55" t="str">
        <f t="shared" si="5"/>
        <v/>
      </c>
      <c r="F55" t="str">
        <f t="shared" si="5"/>
        <v/>
      </c>
      <c r="G55" t="str">
        <f t="shared" si="5"/>
        <v/>
      </c>
      <c r="H55" t="str">
        <f t="shared" si="5"/>
        <v/>
      </c>
      <c r="I55">
        <f t="shared" si="5"/>
        <v>29.437520287719448</v>
      </c>
      <c r="J55">
        <f t="shared" si="5"/>
        <v>22.156283883699469</v>
      </c>
      <c r="K55">
        <f t="shared" si="5"/>
        <v>15.784555860412892</v>
      </c>
      <c r="L55">
        <f t="shared" si="5"/>
        <v>10.493773697533699</v>
      </c>
      <c r="M55">
        <f t="shared" si="5"/>
        <v>6.3874230318036771</v>
      </c>
      <c r="N55">
        <f t="shared" si="5"/>
        <v>3.4666676949570965</v>
      </c>
      <c r="O55">
        <f t="shared" si="5"/>
        <v>1.6135074495047657</v>
      </c>
      <c r="P55">
        <f t="shared" si="5"/>
        <v>0.60505026442172893</v>
      </c>
      <c r="Q55">
        <f t="shared" si="5"/>
        <v>0.1628872531399353</v>
      </c>
      <c r="R55">
        <f t="shared" si="5"/>
        <v>2.3679685965544657E-2</v>
      </c>
      <c r="S55">
        <f t="shared" si="5"/>
        <v>0</v>
      </c>
      <c r="T55">
        <f t="shared" si="5"/>
        <v>0</v>
      </c>
      <c r="U55">
        <f t="shared" si="5"/>
        <v>0</v>
      </c>
      <c r="V55">
        <f t="shared" si="5"/>
        <v>0</v>
      </c>
      <c r="W55">
        <f t="shared" si="5"/>
        <v>0</v>
      </c>
      <c r="X55">
        <f t="shared" si="5"/>
        <v>0</v>
      </c>
      <c r="Y55">
        <f t="shared" si="5"/>
        <v>0</v>
      </c>
      <c r="Z55">
        <f t="shared" si="5"/>
        <v>0</v>
      </c>
      <c r="AA55">
        <f t="shared" si="5"/>
        <v>0</v>
      </c>
      <c r="AB55">
        <f t="shared" si="5"/>
        <v>0</v>
      </c>
      <c r="AC55">
        <f t="shared" si="5"/>
        <v>0</v>
      </c>
      <c r="AD55">
        <f t="shared" si="5"/>
        <v>0</v>
      </c>
      <c r="AE55">
        <f t="shared" si="5"/>
        <v>0</v>
      </c>
      <c r="AF55">
        <f t="shared" si="6"/>
        <v>0</v>
      </c>
      <c r="AG55" s="80"/>
    </row>
    <row r="56" spans="2:33" x14ac:dyDescent="0.25">
      <c r="B56" t="str">
        <f t="shared" si="5"/>
        <v/>
      </c>
      <c r="C56" t="str">
        <f t="shared" si="5"/>
        <v/>
      </c>
      <c r="D56" t="str">
        <f t="shared" si="5"/>
        <v/>
      </c>
      <c r="E56" t="str">
        <f t="shared" si="5"/>
        <v/>
      </c>
      <c r="F56" t="str">
        <f t="shared" si="5"/>
        <v/>
      </c>
      <c r="G56" t="str">
        <f t="shared" si="5"/>
        <v/>
      </c>
      <c r="H56" t="str">
        <f t="shared" si="5"/>
        <v/>
      </c>
      <c r="I56" t="str">
        <f t="shared" si="5"/>
        <v/>
      </c>
      <c r="J56">
        <f t="shared" si="5"/>
        <v>33.699780363273</v>
      </c>
      <c r="K56">
        <f t="shared" si="5"/>
        <v>25.880445928743384</v>
      </c>
      <c r="L56">
        <f t="shared" si="5"/>
        <v>18.872796293197901</v>
      </c>
      <c r="M56">
        <f t="shared" si="5"/>
        <v>12.887883134732457</v>
      </c>
      <c r="N56">
        <f t="shared" si="5"/>
        <v>8.0885987673619901</v>
      </c>
      <c r="O56">
        <f t="shared" si="5"/>
        <v>4.5451035389015066</v>
      </c>
      <c r="P56">
        <f t="shared" si="5"/>
        <v>2.1999419853901423</v>
      </c>
      <c r="Q56">
        <f t="shared" si="5"/>
        <v>0.86201360076574973</v>
      </c>
      <c r="R56">
        <f t="shared" si="5"/>
        <v>0.24374421996043699</v>
      </c>
      <c r="S56">
        <f t="shared" si="5"/>
        <v>3.7427370778098372E-2</v>
      </c>
      <c r="T56">
        <f t="shared" si="5"/>
        <v>0</v>
      </c>
      <c r="U56">
        <f t="shared" si="5"/>
        <v>0</v>
      </c>
      <c r="V56">
        <f t="shared" si="5"/>
        <v>0</v>
      </c>
      <c r="W56">
        <f t="shared" si="5"/>
        <v>0</v>
      </c>
      <c r="X56">
        <f t="shared" si="5"/>
        <v>0</v>
      </c>
      <c r="Y56">
        <f t="shared" si="5"/>
        <v>0</v>
      </c>
      <c r="Z56">
        <f t="shared" si="5"/>
        <v>0</v>
      </c>
      <c r="AA56">
        <f t="shared" si="5"/>
        <v>0</v>
      </c>
      <c r="AB56">
        <f t="shared" si="5"/>
        <v>0</v>
      </c>
      <c r="AC56">
        <f t="shared" si="5"/>
        <v>0</v>
      </c>
      <c r="AD56">
        <f t="shared" si="5"/>
        <v>0</v>
      </c>
      <c r="AE56">
        <f t="shared" si="5"/>
        <v>0</v>
      </c>
      <c r="AF56">
        <f t="shared" si="6"/>
        <v>0</v>
      </c>
      <c r="AG56" s="80"/>
    </row>
    <row r="57" spans="2:33" x14ac:dyDescent="0.25">
      <c r="B57" t="str">
        <f t="shared" si="5"/>
        <v/>
      </c>
      <c r="C57" t="str">
        <f t="shared" si="5"/>
        <v/>
      </c>
      <c r="D57" t="str">
        <f t="shared" si="5"/>
        <v/>
      </c>
      <c r="E57" t="str">
        <f t="shared" si="5"/>
        <v/>
      </c>
      <c r="F57" t="str">
        <f t="shared" si="5"/>
        <v/>
      </c>
      <c r="G57" t="str">
        <f t="shared" si="5"/>
        <v/>
      </c>
      <c r="H57" t="str">
        <f t="shared" si="5"/>
        <v/>
      </c>
      <c r="I57" t="str">
        <f t="shared" si="5"/>
        <v/>
      </c>
      <c r="J57" t="str">
        <f t="shared" si="5"/>
        <v/>
      </c>
      <c r="K57">
        <f t="shared" si="5"/>
        <v>38.280326671878576</v>
      </c>
      <c r="L57">
        <f t="shared" si="5"/>
        <v>29.978682902413656</v>
      </c>
      <c r="M57">
        <f t="shared" si="5"/>
        <v>22.367809628033573</v>
      </c>
      <c r="N57">
        <f t="shared" si="5"/>
        <v>15.68697568067927</v>
      </c>
      <c r="O57">
        <f t="shared" si="5"/>
        <v>10.15302149048744</v>
      </c>
      <c r="P57">
        <f t="shared" si="5"/>
        <v>5.9101063859958307</v>
      </c>
      <c r="Q57">
        <f t="shared" ref="Q57:AE57" si="7">IF(R58="","",(($B$7*R57+((1-$B$7)*R58))*EXP(-$B$5)))</f>
        <v>2.9780631368687485</v>
      </c>
      <c r="R57">
        <f t="shared" si="7"/>
        <v>1.2213465215826909</v>
      </c>
      <c r="S57">
        <f t="shared" si="7"/>
        <v>0.36358445458685218</v>
      </c>
      <c r="T57">
        <f t="shared" si="7"/>
        <v>5.9156531273240304E-2</v>
      </c>
      <c r="U57">
        <f t="shared" si="7"/>
        <v>0</v>
      </c>
      <c r="V57">
        <f t="shared" si="7"/>
        <v>0</v>
      </c>
      <c r="W57">
        <f t="shared" si="7"/>
        <v>0</v>
      </c>
      <c r="X57">
        <f t="shared" si="7"/>
        <v>0</v>
      </c>
      <c r="Y57">
        <f t="shared" si="7"/>
        <v>0</v>
      </c>
      <c r="Z57">
        <f t="shared" si="7"/>
        <v>0</v>
      </c>
      <c r="AA57">
        <f t="shared" si="7"/>
        <v>0</v>
      </c>
      <c r="AB57">
        <f t="shared" si="7"/>
        <v>0</v>
      </c>
      <c r="AC57">
        <f t="shared" si="7"/>
        <v>0</v>
      </c>
      <c r="AD57">
        <f t="shared" si="7"/>
        <v>0</v>
      </c>
      <c r="AE57">
        <f t="shared" si="7"/>
        <v>0</v>
      </c>
      <c r="AF57">
        <f t="shared" si="6"/>
        <v>0</v>
      </c>
      <c r="AG57" s="80"/>
    </row>
    <row r="58" spans="2:33" x14ac:dyDescent="0.25">
      <c r="B58" t="str">
        <f t="shared" ref="B58:AE66" si="8">IF(C59="","",(($B$7*C58+((1-$B$7)*C59))*EXP(-$B$5)))</f>
        <v/>
      </c>
      <c r="C58" t="str">
        <f t="shared" si="8"/>
        <v/>
      </c>
      <c r="D58" t="str">
        <f t="shared" si="8"/>
        <v/>
      </c>
      <c r="E58" t="str">
        <f t="shared" si="8"/>
        <v/>
      </c>
      <c r="F58" t="str">
        <f t="shared" si="8"/>
        <v/>
      </c>
      <c r="G58" t="str">
        <f t="shared" si="8"/>
        <v/>
      </c>
      <c r="H58" t="str">
        <f t="shared" si="8"/>
        <v/>
      </c>
      <c r="I58" t="str">
        <f t="shared" si="8"/>
        <v/>
      </c>
      <c r="J58" t="str">
        <f t="shared" si="8"/>
        <v/>
      </c>
      <c r="K58" t="str">
        <f t="shared" si="8"/>
        <v/>
      </c>
      <c r="L58">
        <f t="shared" si="8"/>
        <v>43.147360997931045</v>
      </c>
      <c r="M58">
        <f t="shared" si="8"/>
        <v>34.432653995514826</v>
      </c>
      <c r="N58">
        <f t="shared" si="8"/>
        <v>26.271274746600632</v>
      </c>
      <c r="O58">
        <f t="shared" si="8"/>
        <v>18.915855871397618</v>
      </c>
      <c r="P58">
        <f t="shared" si="8"/>
        <v>12.625661913515106</v>
      </c>
      <c r="Q58">
        <f t="shared" si="8"/>
        <v>7.6170636431929326</v>
      </c>
      <c r="R58">
        <f t="shared" si="8"/>
        <v>3.999887299062884</v>
      </c>
      <c r="S58">
        <f t="shared" si="8"/>
        <v>1.7199107241170861</v>
      </c>
      <c r="T58">
        <f t="shared" si="8"/>
        <v>0.54041923654767832</v>
      </c>
      <c r="U58">
        <f t="shared" si="8"/>
        <v>9.3500962518309763E-2</v>
      </c>
      <c r="V58">
        <f t="shared" si="8"/>
        <v>0</v>
      </c>
      <c r="W58">
        <f t="shared" si="8"/>
        <v>0</v>
      </c>
      <c r="X58">
        <f t="shared" si="8"/>
        <v>0</v>
      </c>
      <c r="Y58">
        <f t="shared" si="8"/>
        <v>0</v>
      </c>
      <c r="Z58">
        <f t="shared" si="8"/>
        <v>0</v>
      </c>
      <c r="AA58">
        <f t="shared" si="8"/>
        <v>0</v>
      </c>
      <c r="AB58">
        <f t="shared" si="8"/>
        <v>0</v>
      </c>
      <c r="AC58">
        <f t="shared" si="8"/>
        <v>0</v>
      </c>
      <c r="AD58">
        <f t="shared" si="8"/>
        <v>0</v>
      </c>
      <c r="AE58">
        <f t="shared" si="8"/>
        <v>0</v>
      </c>
      <c r="AF58">
        <f t="shared" si="6"/>
        <v>0</v>
      </c>
      <c r="AG58" s="80"/>
    </row>
    <row r="59" spans="2:33" x14ac:dyDescent="0.25">
      <c r="B59" t="str">
        <f t="shared" si="8"/>
        <v/>
      </c>
      <c r="C59" t="str">
        <f t="shared" si="8"/>
        <v/>
      </c>
      <c r="D59" t="str">
        <f t="shared" si="8"/>
        <v/>
      </c>
      <c r="E59" t="str">
        <f t="shared" si="8"/>
        <v/>
      </c>
      <c r="F59" t="str">
        <f t="shared" si="8"/>
        <v/>
      </c>
      <c r="G59" t="str">
        <f t="shared" si="8"/>
        <v/>
      </c>
      <c r="H59" t="str">
        <f t="shared" si="8"/>
        <v/>
      </c>
      <c r="I59" t="str">
        <f t="shared" si="8"/>
        <v/>
      </c>
      <c r="J59" t="str">
        <f t="shared" si="8"/>
        <v/>
      </c>
      <c r="K59" t="str">
        <f t="shared" si="8"/>
        <v/>
      </c>
      <c r="L59" t="str">
        <f t="shared" si="8"/>
        <v/>
      </c>
      <c r="M59">
        <f t="shared" si="8"/>
        <v>48.26124320228196</v>
      </c>
      <c r="N59">
        <f t="shared" si="8"/>
        <v>39.212398244940132</v>
      </c>
      <c r="O59">
        <f t="shared" si="8"/>
        <v>30.571483684871115</v>
      </c>
      <c r="P59">
        <f t="shared" si="8"/>
        <v>22.587691435650537</v>
      </c>
      <c r="Q59">
        <f t="shared" si="8"/>
        <v>15.545530641634226</v>
      </c>
      <c r="R59">
        <f t="shared" si="8"/>
        <v>9.7234019958393567</v>
      </c>
      <c r="S59">
        <f t="shared" si="8"/>
        <v>5.3262874438661836</v>
      </c>
      <c r="T59">
        <f t="shared" si="8"/>
        <v>2.4055403222078082</v>
      </c>
      <c r="U59">
        <f t="shared" si="8"/>
        <v>0.8000337146830373</v>
      </c>
      <c r="V59">
        <f t="shared" si="8"/>
        <v>0.14778469602062419</v>
      </c>
      <c r="W59">
        <f t="shared" si="8"/>
        <v>0</v>
      </c>
      <c r="X59">
        <f t="shared" si="8"/>
        <v>0</v>
      </c>
      <c r="Y59">
        <f t="shared" si="8"/>
        <v>0</v>
      </c>
      <c r="Z59">
        <f t="shared" si="8"/>
        <v>0</v>
      </c>
      <c r="AA59">
        <f t="shared" si="8"/>
        <v>0</v>
      </c>
      <c r="AB59">
        <f t="shared" si="8"/>
        <v>0</v>
      </c>
      <c r="AC59">
        <f t="shared" si="8"/>
        <v>0</v>
      </c>
      <c r="AD59">
        <f t="shared" si="8"/>
        <v>0</v>
      </c>
      <c r="AE59">
        <f t="shared" si="8"/>
        <v>0</v>
      </c>
      <c r="AF59">
        <f t="shared" si="6"/>
        <v>0</v>
      </c>
      <c r="AG59" s="80"/>
    </row>
    <row r="60" spans="2:33" x14ac:dyDescent="0.25">
      <c r="B60" t="str">
        <f t="shared" si="8"/>
        <v/>
      </c>
      <c r="C60" t="str">
        <f t="shared" si="8"/>
        <v/>
      </c>
      <c r="D60" t="str">
        <f t="shared" si="8"/>
        <v/>
      </c>
      <c r="E60" t="str">
        <f t="shared" si="8"/>
        <v/>
      </c>
      <c r="F60" t="str">
        <f t="shared" si="8"/>
        <v/>
      </c>
      <c r="G60" t="str">
        <f t="shared" si="8"/>
        <v/>
      </c>
      <c r="H60" t="str">
        <f t="shared" si="8"/>
        <v/>
      </c>
      <c r="I60" t="str">
        <f t="shared" si="8"/>
        <v/>
      </c>
      <c r="J60" t="str">
        <f t="shared" si="8"/>
        <v/>
      </c>
      <c r="K60" t="str">
        <f t="shared" si="8"/>
        <v/>
      </c>
      <c r="L60" t="str">
        <f t="shared" si="8"/>
        <v/>
      </c>
      <c r="M60" t="str">
        <f t="shared" si="8"/>
        <v/>
      </c>
      <c r="N60">
        <f t="shared" si="8"/>
        <v>53.576666387311334</v>
      </c>
      <c r="O60">
        <f t="shared" si="8"/>
        <v>44.277339071401521</v>
      </c>
      <c r="P60">
        <f t="shared" si="8"/>
        <v>35.242307231958073</v>
      </c>
      <c r="Q60">
        <f t="shared" si="8"/>
        <v>26.700708164808979</v>
      </c>
      <c r="R60">
        <f t="shared" si="8"/>
        <v>18.941037201526818</v>
      </c>
      <c r="S60">
        <f t="shared" si="8"/>
        <v>12.284643488959254</v>
      </c>
      <c r="T60">
        <f t="shared" si="8"/>
        <v>7.0257820635299506</v>
      </c>
      <c r="U60">
        <f t="shared" si="8"/>
        <v>3.338911103761542</v>
      </c>
      <c r="V60">
        <f t="shared" si="8"/>
        <v>1.1789425553181023</v>
      </c>
      <c r="W60">
        <f t="shared" si="8"/>
        <v>0.23358386683593155</v>
      </c>
      <c r="X60">
        <f t="shared" si="8"/>
        <v>0</v>
      </c>
      <c r="Y60">
        <f t="shared" si="8"/>
        <v>0</v>
      </c>
      <c r="Z60">
        <f t="shared" si="8"/>
        <v>0</v>
      </c>
      <c r="AA60">
        <f t="shared" si="8"/>
        <v>0</v>
      </c>
      <c r="AB60">
        <f t="shared" si="8"/>
        <v>0</v>
      </c>
      <c r="AC60">
        <f t="shared" si="8"/>
        <v>0</v>
      </c>
      <c r="AD60">
        <f t="shared" si="8"/>
        <v>0</v>
      </c>
      <c r="AE60">
        <f t="shared" si="8"/>
        <v>0</v>
      </c>
      <c r="AF60">
        <f t="shared" si="6"/>
        <v>0</v>
      </c>
      <c r="AG60" s="80"/>
    </row>
    <row r="61" spans="2:33" x14ac:dyDescent="0.25">
      <c r="B61" t="str">
        <f t="shared" si="8"/>
        <v/>
      </c>
      <c r="C61" t="str">
        <f t="shared" si="8"/>
        <v/>
      </c>
      <c r="D61" t="str">
        <f t="shared" si="8"/>
        <v/>
      </c>
      <c r="E61" t="str">
        <f t="shared" si="8"/>
        <v/>
      </c>
      <c r="F61" t="str">
        <f t="shared" si="8"/>
        <v/>
      </c>
      <c r="G61" t="str">
        <f t="shared" si="8"/>
        <v/>
      </c>
      <c r="H61" t="str">
        <f t="shared" si="8"/>
        <v/>
      </c>
      <c r="I61" t="str">
        <f t="shared" si="8"/>
        <v/>
      </c>
      <c r="J61" t="str">
        <f t="shared" si="8"/>
        <v/>
      </c>
      <c r="K61" t="str">
        <f t="shared" si="8"/>
        <v/>
      </c>
      <c r="L61" t="str">
        <f t="shared" si="8"/>
        <v/>
      </c>
      <c r="M61" t="str">
        <f t="shared" si="8"/>
        <v/>
      </c>
      <c r="N61" t="str">
        <f t="shared" si="8"/>
        <v/>
      </c>
      <c r="O61">
        <f t="shared" si="8"/>
        <v>59.045513278556356</v>
      </c>
      <c r="P61">
        <f t="shared" si="8"/>
        <v>49.578470927157014</v>
      </c>
      <c r="Q61">
        <f t="shared" si="8"/>
        <v>40.243473621794067</v>
      </c>
      <c r="R61">
        <f t="shared" si="8"/>
        <v>31.235652998636425</v>
      </c>
      <c r="S61">
        <f t="shared" si="8"/>
        <v>22.824938152530141</v>
      </c>
      <c r="T61">
        <f t="shared" si="8"/>
        <v>15.348873080986614</v>
      </c>
      <c r="U61">
        <f t="shared" si="8"/>
        <v>9.1715387333925715</v>
      </c>
      <c r="V61">
        <f t="shared" si="8"/>
        <v>4.5947837330454471</v>
      </c>
      <c r="W61">
        <f t="shared" si="8"/>
        <v>1.7281572435204284</v>
      </c>
      <c r="X61">
        <f t="shared" si="8"/>
        <v>0.36919535185437508</v>
      </c>
      <c r="Y61">
        <f t="shared" si="8"/>
        <v>0</v>
      </c>
      <c r="Z61">
        <f t="shared" si="8"/>
        <v>0</v>
      </c>
      <c r="AA61">
        <f t="shared" si="8"/>
        <v>0</v>
      </c>
      <c r="AB61">
        <f t="shared" si="8"/>
        <v>0</v>
      </c>
      <c r="AC61">
        <f t="shared" si="8"/>
        <v>0</v>
      </c>
      <c r="AD61">
        <f t="shared" si="8"/>
        <v>0</v>
      </c>
      <c r="AE61">
        <f t="shared" si="8"/>
        <v>0</v>
      </c>
      <c r="AF61">
        <f t="shared" si="6"/>
        <v>0</v>
      </c>
      <c r="AG61" s="80"/>
    </row>
    <row r="62" spans="2:33" x14ac:dyDescent="0.25">
      <c r="B62" t="str">
        <f t="shared" si="8"/>
        <v/>
      </c>
      <c r="C62" t="str">
        <f t="shared" si="8"/>
        <v/>
      </c>
      <c r="D62" t="str">
        <f t="shared" si="8"/>
        <v/>
      </c>
      <c r="E62" t="str">
        <f t="shared" si="8"/>
        <v/>
      </c>
      <c r="F62" t="str">
        <f t="shared" si="8"/>
        <v/>
      </c>
      <c r="G62" t="str">
        <f t="shared" si="8"/>
        <v/>
      </c>
      <c r="H62" t="str">
        <f t="shared" si="8"/>
        <v/>
      </c>
      <c r="I62" t="str">
        <f t="shared" si="8"/>
        <v/>
      </c>
      <c r="J62" t="str">
        <f t="shared" si="8"/>
        <v/>
      </c>
      <c r="K62" t="str">
        <f t="shared" si="8"/>
        <v/>
      </c>
      <c r="L62" t="str">
        <f t="shared" si="8"/>
        <v/>
      </c>
      <c r="M62" t="str">
        <f t="shared" si="8"/>
        <v/>
      </c>
      <c r="N62" t="str">
        <f t="shared" si="8"/>
        <v/>
      </c>
      <c r="O62" t="str">
        <f t="shared" si="8"/>
        <v/>
      </c>
      <c r="P62">
        <f t="shared" si="8"/>
        <v>64.620104887308798</v>
      </c>
      <c r="Q62">
        <f t="shared" si="8"/>
        <v>55.06165408359761</v>
      </c>
      <c r="R62">
        <f t="shared" si="8"/>
        <v>45.522477869737699</v>
      </c>
      <c r="S62">
        <f t="shared" si="8"/>
        <v>36.154709245787572</v>
      </c>
      <c r="T62">
        <f t="shared" si="8"/>
        <v>27.189555454367401</v>
      </c>
      <c r="U62">
        <f t="shared" si="8"/>
        <v>18.949729136309333</v>
      </c>
      <c r="V62">
        <f t="shared" si="8"/>
        <v>11.835918236507302</v>
      </c>
      <c r="W62">
        <f t="shared" si="8"/>
        <v>6.2617874915938909</v>
      </c>
      <c r="X62">
        <f t="shared" si="8"/>
        <v>2.5177112473497525</v>
      </c>
      <c r="Y62">
        <f t="shared" si="8"/>
        <v>0.58353862223976316</v>
      </c>
      <c r="Z62">
        <f t="shared" si="8"/>
        <v>0</v>
      </c>
      <c r="AA62">
        <f t="shared" si="8"/>
        <v>0</v>
      </c>
      <c r="AB62">
        <f t="shared" si="8"/>
        <v>0</v>
      </c>
      <c r="AC62">
        <f t="shared" si="8"/>
        <v>0</v>
      </c>
      <c r="AD62">
        <f t="shared" si="8"/>
        <v>0</v>
      </c>
      <c r="AE62">
        <f t="shared" si="8"/>
        <v>0</v>
      </c>
      <c r="AF62">
        <f t="shared" si="6"/>
        <v>0</v>
      </c>
      <c r="AG62" s="80"/>
    </row>
    <row r="63" spans="2:33" x14ac:dyDescent="0.25">
      <c r="B63" t="str">
        <f t="shared" si="8"/>
        <v/>
      </c>
      <c r="C63" t="str">
        <f t="shared" si="8"/>
        <v/>
      </c>
      <c r="D63" t="str">
        <f t="shared" si="8"/>
        <v/>
      </c>
      <c r="E63" t="str">
        <f t="shared" si="8"/>
        <v/>
      </c>
      <c r="F63" t="str">
        <f t="shared" si="8"/>
        <v/>
      </c>
      <c r="G63" t="str">
        <f t="shared" si="8"/>
        <v/>
      </c>
      <c r="H63" t="str">
        <f t="shared" si="8"/>
        <v/>
      </c>
      <c r="I63" t="str">
        <f t="shared" si="8"/>
        <v/>
      </c>
      <c r="J63" t="str">
        <f t="shared" si="8"/>
        <v/>
      </c>
      <c r="K63" t="str">
        <f t="shared" si="8"/>
        <v/>
      </c>
      <c r="L63" t="str">
        <f t="shared" si="8"/>
        <v/>
      </c>
      <c r="M63" t="str">
        <f t="shared" si="8"/>
        <v/>
      </c>
      <c r="N63" t="str">
        <f t="shared" si="8"/>
        <v/>
      </c>
      <c r="O63" t="str">
        <f t="shared" si="8"/>
        <v/>
      </c>
      <c r="P63" t="str">
        <f t="shared" si="8"/>
        <v/>
      </c>
      <c r="Q63">
        <f t="shared" si="8"/>
        <v>70.256427599522027</v>
      </c>
      <c r="R63">
        <f t="shared" si="8"/>
        <v>60.671716784656439</v>
      </c>
      <c r="S63">
        <f t="shared" si="8"/>
        <v>51.018227685604757</v>
      </c>
      <c r="T63">
        <f t="shared" si="8"/>
        <v>41.402550527440994</v>
      </c>
      <c r="U63">
        <f t="shared" si="8"/>
        <v>32.003277196038411</v>
      </c>
      <c r="V63">
        <f t="shared" si="8"/>
        <v>23.098483308557814</v>
      </c>
      <c r="W63">
        <f t="shared" si="8"/>
        <v>15.08197638934725</v>
      </c>
      <c r="X63">
        <f t="shared" si="8"/>
        <v>8.4394584458237141</v>
      </c>
      <c r="Y63">
        <f t="shared" si="8"/>
        <v>3.6415532215069675</v>
      </c>
      <c r="Z63">
        <f t="shared" si="8"/>
        <v>0.92232288931902429</v>
      </c>
      <c r="AA63">
        <f t="shared" si="8"/>
        <v>0</v>
      </c>
      <c r="AB63">
        <f t="shared" si="8"/>
        <v>0</v>
      </c>
      <c r="AC63">
        <f t="shared" si="8"/>
        <v>0</v>
      </c>
      <c r="AD63">
        <f t="shared" si="8"/>
        <v>0</v>
      </c>
      <c r="AE63">
        <f t="shared" si="8"/>
        <v>0</v>
      </c>
      <c r="AF63">
        <f t="shared" si="6"/>
        <v>0</v>
      </c>
      <c r="AG63" s="80"/>
    </row>
    <row r="64" spans="2:33" x14ac:dyDescent="0.25">
      <c r="B64" t="str">
        <f t="shared" si="8"/>
        <v/>
      </c>
      <c r="C64" t="str">
        <f t="shared" si="8"/>
        <v/>
      </c>
      <c r="D64" t="str">
        <f t="shared" si="8"/>
        <v/>
      </c>
      <c r="E64" t="str">
        <f t="shared" si="8"/>
        <v/>
      </c>
      <c r="F64" t="str">
        <f t="shared" si="8"/>
        <v/>
      </c>
      <c r="G64" t="str">
        <f t="shared" si="8"/>
        <v/>
      </c>
      <c r="H64" t="str">
        <f t="shared" si="8"/>
        <v/>
      </c>
      <c r="I64" t="str">
        <f t="shared" si="8"/>
        <v/>
      </c>
      <c r="J64" t="str">
        <f t="shared" si="8"/>
        <v/>
      </c>
      <c r="K64" t="str">
        <f t="shared" si="8"/>
        <v/>
      </c>
      <c r="L64" t="str">
        <f t="shared" si="8"/>
        <v/>
      </c>
      <c r="M64" t="str">
        <f t="shared" si="8"/>
        <v/>
      </c>
      <c r="N64" t="str">
        <f t="shared" si="8"/>
        <v/>
      </c>
      <c r="O64" t="str">
        <f t="shared" si="8"/>
        <v/>
      </c>
      <c r="P64" t="str">
        <f t="shared" si="8"/>
        <v/>
      </c>
      <c r="Q64" t="str">
        <f t="shared" si="8"/>
        <v/>
      </c>
      <c r="R64">
        <f t="shared" si="8"/>
        <v>75.916858710140303</v>
      </c>
      <c r="S64">
        <f t="shared" si="8"/>
        <v>66.356828038842977</v>
      </c>
      <c r="T64">
        <f t="shared" si="8"/>
        <v>56.666195868035693</v>
      </c>
      <c r="U64">
        <f t="shared" si="8"/>
        <v>46.910032646882073</v>
      </c>
      <c r="V64">
        <f t="shared" si="8"/>
        <v>37.209612417321566</v>
      </c>
      <c r="W64">
        <f t="shared" si="8"/>
        <v>27.776442600806426</v>
      </c>
      <c r="X64">
        <f t="shared" si="8"/>
        <v>18.951746961571377</v>
      </c>
      <c r="Y64">
        <f t="shared" si="8"/>
        <v>11.230724956665272</v>
      </c>
      <c r="Z64">
        <f t="shared" si="8"/>
        <v>5.22171034270138</v>
      </c>
      <c r="AA64">
        <f t="shared" si="8"/>
        <v>1.4577947024254851</v>
      </c>
      <c r="AB64">
        <f t="shared" si="8"/>
        <v>0</v>
      </c>
      <c r="AC64">
        <f t="shared" si="8"/>
        <v>0</v>
      </c>
      <c r="AD64">
        <f t="shared" si="8"/>
        <v>0</v>
      </c>
      <c r="AE64">
        <f t="shared" si="8"/>
        <v>0</v>
      </c>
      <c r="AF64">
        <f t="shared" si="6"/>
        <v>0</v>
      </c>
      <c r="AG64" s="80"/>
    </row>
    <row r="65" spans="2:33" x14ac:dyDescent="0.25">
      <c r="B65" t="str">
        <f t="shared" si="8"/>
        <v/>
      </c>
      <c r="C65" t="str">
        <f t="shared" si="8"/>
        <v/>
      </c>
      <c r="D65" t="str">
        <f t="shared" si="8"/>
        <v/>
      </c>
      <c r="E65" t="str">
        <f t="shared" si="8"/>
        <v/>
      </c>
      <c r="F65" t="str">
        <f t="shared" si="8"/>
        <v/>
      </c>
      <c r="G65" t="str">
        <f t="shared" si="8"/>
        <v/>
      </c>
      <c r="H65" t="str">
        <f t="shared" si="8"/>
        <v/>
      </c>
      <c r="I65" t="str">
        <f t="shared" si="8"/>
        <v/>
      </c>
      <c r="J65" t="str">
        <f t="shared" si="8"/>
        <v/>
      </c>
      <c r="K65" t="str">
        <f t="shared" si="8"/>
        <v/>
      </c>
      <c r="L65" t="str">
        <f t="shared" si="8"/>
        <v/>
      </c>
      <c r="M65" t="str">
        <f t="shared" si="8"/>
        <v/>
      </c>
      <c r="N65" t="str">
        <f t="shared" si="8"/>
        <v/>
      </c>
      <c r="O65" t="str">
        <f t="shared" si="8"/>
        <v/>
      </c>
      <c r="P65" t="str">
        <f t="shared" si="8"/>
        <v/>
      </c>
      <c r="Q65" t="str">
        <f t="shared" si="8"/>
        <v/>
      </c>
      <c r="R65" t="str">
        <f t="shared" si="8"/>
        <v/>
      </c>
      <c r="S65">
        <f t="shared" si="8"/>
        <v>81.571942519185669</v>
      </c>
      <c r="T65">
        <f t="shared" si="8"/>
        <v>72.072425938196446</v>
      </c>
      <c r="U65">
        <f t="shared" si="8"/>
        <v>62.404426466194948</v>
      </c>
      <c r="V65">
        <f t="shared" si="8"/>
        <v>52.600576090951023</v>
      </c>
      <c r="W65">
        <f t="shared" si="8"/>
        <v>42.730096312280622</v>
      </c>
      <c r="X65">
        <f t="shared" si="8"/>
        <v>32.929724359443831</v>
      </c>
      <c r="Y65">
        <f t="shared" si="8"/>
        <v>23.452072832368231</v>
      </c>
      <c r="Z65">
        <f t="shared" si="8"/>
        <v>14.727619986080077</v>
      </c>
      <c r="AA65">
        <f t="shared" si="8"/>
        <v>7.4092249959848662</v>
      </c>
      <c r="AB65">
        <f t="shared" si="8"/>
        <v>2.3041446970798645</v>
      </c>
      <c r="AC65">
        <f t="shared" si="8"/>
        <v>0</v>
      </c>
      <c r="AD65">
        <f t="shared" si="8"/>
        <v>0</v>
      </c>
      <c r="AE65">
        <f t="shared" si="8"/>
        <v>0</v>
      </c>
      <c r="AF65">
        <f t="shared" si="6"/>
        <v>0</v>
      </c>
      <c r="AG65" s="80"/>
    </row>
    <row r="66" spans="2:33" x14ac:dyDescent="0.25">
      <c r="B66" t="str">
        <f t="shared" si="8"/>
        <v/>
      </c>
      <c r="C66" t="str">
        <f t="shared" si="8"/>
        <v/>
      </c>
      <c r="D66" t="str">
        <f t="shared" si="8"/>
        <v/>
      </c>
      <c r="E66" t="str">
        <f t="shared" si="8"/>
        <v/>
      </c>
      <c r="F66" t="str">
        <f t="shared" si="8"/>
        <v/>
      </c>
      <c r="G66" t="str">
        <f t="shared" si="8"/>
        <v/>
      </c>
      <c r="H66" t="str">
        <f t="shared" si="8"/>
        <v/>
      </c>
      <c r="I66" t="str">
        <f t="shared" si="8"/>
        <v/>
      </c>
      <c r="J66" t="str">
        <f t="shared" si="8"/>
        <v/>
      </c>
      <c r="K66" t="str">
        <f t="shared" si="8"/>
        <v/>
      </c>
      <c r="L66" t="str">
        <f t="shared" si="8"/>
        <v/>
      </c>
      <c r="M66" t="str">
        <f t="shared" si="8"/>
        <v/>
      </c>
      <c r="N66" t="str">
        <f t="shared" si="8"/>
        <v/>
      </c>
      <c r="O66" t="str">
        <f t="shared" si="8"/>
        <v/>
      </c>
      <c r="P66" t="str">
        <f t="shared" si="8"/>
        <v/>
      </c>
      <c r="Q66" t="str">
        <f t="shared" ref="Q66:AE66" si="9">IF(R67="","",(($B$7*R66+((1-$B$7)*R67))*EXP(-$B$5)))</f>
        <v/>
      </c>
      <c r="R66" t="str">
        <f t="shared" si="9"/>
        <v/>
      </c>
      <c r="S66" t="str">
        <f t="shared" si="9"/>
        <v/>
      </c>
      <c r="T66">
        <f t="shared" si="9"/>
        <v>87.200923120459095</v>
      </c>
      <c r="U66">
        <f t="shared" si="9"/>
        <v>77.783949135156121</v>
      </c>
      <c r="V66">
        <f t="shared" si="9"/>
        <v>68.17933253332636</v>
      </c>
      <c r="W66">
        <f t="shared" si="9"/>
        <v>58.398571931460964</v>
      </c>
      <c r="X66">
        <f t="shared" si="9"/>
        <v>48.471907323765677</v>
      </c>
      <c r="Y66">
        <f t="shared" si="9"/>
        <v>38.469201396650853</v>
      </c>
      <c r="Z66">
        <f t="shared" si="9"/>
        <v>28.540483575896548</v>
      </c>
      <c r="AA66">
        <f t="shared" si="9"/>
        <v>18.988156084734566</v>
      </c>
      <c r="AB66">
        <f t="shared" si="9"/>
        <v>10.376714935150607</v>
      </c>
      <c r="AC66">
        <f t="shared" si="9"/>
        <v>3.6418590191389684</v>
      </c>
      <c r="AD66">
        <f t="shared" si="9"/>
        <v>0</v>
      </c>
      <c r="AE66">
        <f t="shared" si="9"/>
        <v>0</v>
      </c>
      <c r="AF66">
        <f t="shared" si="6"/>
        <v>0</v>
      </c>
      <c r="AG66" s="80"/>
    </row>
    <row r="67" spans="2:33" x14ac:dyDescent="0.25">
      <c r="B67" t="str">
        <f t="shared" ref="B67:AE75" si="10">IF(C68="","",(($B$7*C67+((1-$B$7)*C68))*EXP(-$B$5)))</f>
        <v/>
      </c>
      <c r="C67" t="str">
        <f t="shared" si="10"/>
        <v/>
      </c>
      <c r="D67" t="str">
        <f t="shared" si="10"/>
        <v/>
      </c>
      <c r="E67" t="str">
        <f t="shared" si="10"/>
        <v/>
      </c>
      <c r="F67" t="str">
        <f t="shared" si="10"/>
        <v/>
      </c>
      <c r="G67" t="str">
        <f t="shared" si="10"/>
        <v/>
      </c>
      <c r="H67" t="str">
        <f t="shared" si="10"/>
        <v/>
      </c>
      <c r="I67" t="str">
        <f t="shared" si="10"/>
        <v/>
      </c>
      <c r="J67" t="str">
        <f t="shared" si="10"/>
        <v/>
      </c>
      <c r="K67" t="str">
        <f t="shared" si="10"/>
        <v/>
      </c>
      <c r="L67" t="str">
        <f t="shared" si="10"/>
        <v/>
      </c>
      <c r="M67" t="str">
        <f t="shared" si="10"/>
        <v/>
      </c>
      <c r="N67" t="str">
        <f t="shared" si="10"/>
        <v/>
      </c>
      <c r="O67" t="str">
        <f t="shared" si="10"/>
        <v/>
      </c>
      <c r="P67" t="str">
        <f t="shared" si="10"/>
        <v/>
      </c>
      <c r="Q67" t="str">
        <f t="shared" si="10"/>
        <v/>
      </c>
      <c r="R67" t="str">
        <f t="shared" si="10"/>
        <v/>
      </c>
      <c r="S67" t="str">
        <f t="shared" si="10"/>
        <v/>
      </c>
      <c r="T67" t="str">
        <f t="shared" si="10"/>
        <v/>
      </c>
      <c r="U67">
        <f t="shared" si="10"/>
        <v>92.791005015809063</v>
      </c>
      <c r="V67">
        <f t="shared" si="10"/>
        <v>83.467797294289369</v>
      </c>
      <c r="W67">
        <f t="shared" si="10"/>
        <v>73.949992950723797</v>
      </c>
      <c r="X67">
        <f t="shared" si="10"/>
        <v>64.238257716556546</v>
      </c>
      <c r="Y67">
        <f t="shared" si="10"/>
        <v>54.339938258145771</v>
      </c>
      <c r="Z67">
        <f t="shared" si="10"/>
        <v>44.27859197446589</v>
      </c>
      <c r="AA67">
        <f t="shared" si="10"/>
        <v>34.116263140926065</v>
      </c>
      <c r="AB67">
        <f t="shared" si="10"/>
        <v>24.004082305826834</v>
      </c>
      <c r="AC67">
        <f t="shared" si="10"/>
        <v>14.292514899903086</v>
      </c>
      <c r="AD67">
        <f t="shared" si="10"/>
        <v>5.756208423929607</v>
      </c>
      <c r="AE67">
        <f t="shared" si="10"/>
        <v>0</v>
      </c>
      <c r="AF67">
        <f t="shared" si="6"/>
        <v>0</v>
      </c>
      <c r="AG67" s="80"/>
    </row>
    <row r="68" spans="2:33" x14ac:dyDescent="0.25">
      <c r="B68" t="str">
        <f t="shared" si="10"/>
        <v/>
      </c>
      <c r="C68" t="str">
        <f t="shared" si="10"/>
        <v/>
      </c>
      <c r="D68" t="str">
        <f t="shared" si="10"/>
        <v/>
      </c>
      <c r="E68" t="str">
        <f t="shared" si="10"/>
        <v/>
      </c>
      <c r="F68" t="str">
        <f t="shared" si="10"/>
        <v/>
      </c>
      <c r="G68" t="str">
        <f t="shared" si="10"/>
        <v/>
      </c>
      <c r="H68" t="str">
        <f t="shared" si="10"/>
        <v/>
      </c>
      <c r="I68" t="str">
        <f t="shared" si="10"/>
        <v/>
      </c>
      <c r="J68" t="str">
        <f t="shared" si="10"/>
        <v/>
      </c>
      <c r="K68" t="str">
        <f t="shared" si="10"/>
        <v/>
      </c>
      <c r="L68" t="str">
        <f t="shared" si="10"/>
        <v/>
      </c>
      <c r="M68" t="str">
        <f t="shared" si="10"/>
        <v/>
      </c>
      <c r="N68" t="str">
        <f t="shared" si="10"/>
        <v/>
      </c>
      <c r="O68" t="str">
        <f t="shared" si="10"/>
        <v/>
      </c>
      <c r="P68" t="str">
        <f t="shared" si="10"/>
        <v/>
      </c>
      <c r="Q68" t="str">
        <f t="shared" si="10"/>
        <v/>
      </c>
      <c r="R68" t="str">
        <f t="shared" si="10"/>
        <v/>
      </c>
      <c r="S68" t="str">
        <f t="shared" si="10"/>
        <v/>
      </c>
      <c r="T68" t="str">
        <f t="shared" si="10"/>
        <v/>
      </c>
      <c r="U68" t="str">
        <f t="shared" si="10"/>
        <v/>
      </c>
      <c r="V68">
        <f t="shared" si="10"/>
        <v>98.335628374254796</v>
      </c>
      <c r="W68">
        <f t="shared" si="10"/>
        <v>89.110361338710817</v>
      </c>
      <c r="X68">
        <f t="shared" si="10"/>
        <v>79.689804810384203</v>
      </c>
      <c r="Y68">
        <f t="shared" si="10"/>
        <v>70.070757385039471</v>
      </c>
      <c r="Z68">
        <f t="shared" si="10"/>
        <v>60.251191500334933</v>
      </c>
      <c r="AA68">
        <f t="shared" si="10"/>
        <v>50.232418295138274</v>
      </c>
      <c r="AB68">
        <f t="shared" si="10"/>
        <v>40.025000094852707</v>
      </c>
      <c r="AC68">
        <f t="shared" si="10"/>
        <v>29.664893509386317</v>
      </c>
      <c r="AD68">
        <f t="shared" si="10"/>
        <v>19.25752090247838</v>
      </c>
      <c r="AE68">
        <f t="shared" si="10"/>
        <v>9.098082942143078</v>
      </c>
      <c r="AF68">
        <f t="shared" si="6"/>
        <v>0</v>
      </c>
      <c r="AG68" s="80"/>
    </row>
    <row r="69" spans="2:33" x14ac:dyDescent="0.25">
      <c r="B69" t="str">
        <f t="shared" si="10"/>
        <v/>
      </c>
      <c r="C69" t="str">
        <f t="shared" si="10"/>
        <v/>
      </c>
      <c r="D69" t="str">
        <f t="shared" si="10"/>
        <v/>
      </c>
      <c r="E69" t="str">
        <f t="shared" si="10"/>
        <v/>
      </c>
      <c r="F69" t="str">
        <f t="shared" si="10"/>
        <v/>
      </c>
      <c r="G69" t="str">
        <f t="shared" si="10"/>
        <v/>
      </c>
      <c r="H69" t="str">
        <f t="shared" si="10"/>
        <v/>
      </c>
      <c r="I69" t="str">
        <f t="shared" si="10"/>
        <v/>
      </c>
      <c r="J69" t="str">
        <f t="shared" si="10"/>
        <v/>
      </c>
      <c r="K69" t="str">
        <f t="shared" si="10"/>
        <v/>
      </c>
      <c r="L69" t="str">
        <f t="shared" si="10"/>
        <v/>
      </c>
      <c r="M69" t="str">
        <f t="shared" si="10"/>
        <v/>
      </c>
      <c r="N69" t="str">
        <f t="shared" si="10"/>
        <v/>
      </c>
      <c r="O69" t="str">
        <f t="shared" si="10"/>
        <v/>
      </c>
      <c r="P69" t="str">
        <f t="shared" si="10"/>
        <v/>
      </c>
      <c r="Q69" t="str">
        <f t="shared" si="10"/>
        <v/>
      </c>
      <c r="R69" t="str">
        <f t="shared" si="10"/>
        <v/>
      </c>
      <c r="S69" t="str">
        <f t="shared" si="10"/>
        <v/>
      </c>
      <c r="T69" t="str">
        <f t="shared" si="10"/>
        <v/>
      </c>
      <c r="U69" t="str">
        <f t="shared" si="10"/>
        <v/>
      </c>
      <c r="V69" t="str">
        <f t="shared" si="10"/>
        <v/>
      </c>
      <c r="W69">
        <f t="shared" si="10"/>
        <v>103.83230443711052</v>
      </c>
      <c r="X69">
        <f t="shared" si="10"/>
        <v>94.705533976640751</v>
      </c>
      <c r="Y69">
        <f t="shared" si="10"/>
        <v>85.385019086836365</v>
      </c>
      <c r="Z69">
        <f t="shared" si="10"/>
        <v>75.866873664484231</v>
      </c>
      <c r="AA69">
        <f t="shared" si="10"/>
        <v>66.147133873086645</v>
      </c>
      <c r="AB69">
        <f t="shared" si="10"/>
        <v>56.221756588184412</v>
      </c>
      <c r="AC69">
        <f t="shared" si="10"/>
        <v>46.086617811586535</v>
      </c>
      <c r="AD69">
        <f t="shared" si="10"/>
        <v>35.737511053884283</v>
      </c>
      <c r="AE69">
        <f t="shared" si="10"/>
        <v>25.170145684615576</v>
      </c>
      <c r="AF69">
        <f t="shared" si="6"/>
        <v>14.38014524943253</v>
      </c>
      <c r="AG69" s="80"/>
    </row>
    <row r="70" spans="2:33" x14ac:dyDescent="0.25">
      <c r="B70" t="str">
        <f t="shared" si="10"/>
        <v/>
      </c>
      <c r="C70" t="str">
        <f t="shared" si="10"/>
        <v/>
      </c>
      <c r="D70" t="str">
        <f t="shared" si="10"/>
        <v/>
      </c>
      <c r="E70" t="str">
        <f t="shared" si="10"/>
        <v/>
      </c>
      <c r="F70" t="str">
        <f t="shared" si="10"/>
        <v/>
      </c>
      <c r="G70" t="str">
        <f t="shared" si="10"/>
        <v/>
      </c>
      <c r="H70" t="str">
        <f t="shared" si="10"/>
        <v/>
      </c>
      <c r="I70" t="str">
        <f t="shared" si="10"/>
        <v/>
      </c>
      <c r="J70" t="str">
        <f t="shared" si="10"/>
        <v/>
      </c>
      <c r="K70" t="str">
        <f t="shared" si="10"/>
        <v/>
      </c>
      <c r="L70" t="str">
        <f t="shared" si="10"/>
        <v/>
      </c>
      <c r="M70" t="str">
        <f t="shared" si="10"/>
        <v/>
      </c>
      <c r="N70" t="str">
        <f t="shared" si="10"/>
        <v/>
      </c>
      <c r="O70" t="str">
        <f t="shared" si="10"/>
        <v/>
      </c>
      <c r="P70" t="str">
        <f t="shared" si="10"/>
        <v/>
      </c>
      <c r="Q70" t="str">
        <f t="shared" si="10"/>
        <v/>
      </c>
      <c r="R70" t="str">
        <f t="shared" si="10"/>
        <v/>
      </c>
      <c r="S70" t="str">
        <f t="shared" si="10"/>
        <v/>
      </c>
      <c r="T70" t="str">
        <f t="shared" si="10"/>
        <v/>
      </c>
      <c r="U70" t="str">
        <f t="shared" si="10"/>
        <v/>
      </c>
      <c r="V70" t="str">
        <f t="shared" si="10"/>
        <v/>
      </c>
      <c r="W70" t="str">
        <f t="shared" si="10"/>
        <v/>
      </c>
      <c r="X70">
        <f t="shared" si="10"/>
        <v>109.28063560462338</v>
      </c>
      <c r="Y70">
        <f t="shared" si="10"/>
        <v>100.25162274737868</v>
      </c>
      <c r="Z70">
        <f t="shared" si="10"/>
        <v>91.030809398237366</v>
      </c>
      <c r="AA70">
        <f t="shared" si="10"/>
        <v>81.614348321514811</v>
      </c>
      <c r="AB70">
        <f t="shared" si="10"/>
        <v>71.998315325581203</v>
      </c>
      <c r="AC70">
        <f t="shared" si="10"/>
        <v>62.178707723731385</v>
      </c>
      <c r="AD70">
        <f t="shared" si="10"/>
        <v>52.15144276427209</v>
      </c>
      <c r="AE70">
        <f t="shared" si="10"/>
        <v>41.912356029211104</v>
      </c>
      <c r="AF70">
        <f t="shared" si="6"/>
        <v>31.457199800919966</v>
      </c>
      <c r="AG70" s="80"/>
    </row>
    <row r="71" spans="2:33" x14ac:dyDescent="0.25">
      <c r="B71" t="str">
        <f t="shared" si="10"/>
        <v/>
      </c>
      <c r="C71" t="str">
        <f t="shared" si="10"/>
        <v/>
      </c>
      <c r="D71" t="str">
        <f t="shared" si="10"/>
        <v/>
      </c>
      <c r="E71" t="str">
        <f t="shared" si="10"/>
        <v/>
      </c>
      <c r="F71" t="str">
        <f t="shared" si="10"/>
        <v/>
      </c>
      <c r="G71" t="str">
        <f t="shared" si="10"/>
        <v/>
      </c>
      <c r="H71" t="str">
        <f t="shared" si="10"/>
        <v/>
      </c>
      <c r="I71" t="str">
        <f t="shared" si="10"/>
        <v/>
      </c>
      <c r="J71" t="str">
        <f t="shared" si="10"/>
        <v/>
      </c>
      <c r="K71" t="str">
        <f t="shared" si="10"/>
        <v/>
      </c>
      <c r="L71" t="str">
        <f t="shared" si="10"/>
        <v/>
      </c>
      <c r="M71" t="str">
        <f t="shared" si="10"/>
        <v/>
      </c>
      <c r="N71" t="str">
        <f t="shared" si="10"/>
        <v/>
      </c>
      <c r="O71" t="str">
        <f t="shared" si="10"/>
        <v/>
      </c>
      <c r="P71" t="str">
        <f t="shared" si="10"/>
        <v/>
      </c>
      <c r="Q71" t="str">
        <f t="shared" si="10"/>
        <v/>
      </c>
      <c r="R71" t="str">
        <f t="shared" si="10"/>
        <v/>
      </c>
      <c r="S71" t="str">
        <f t="shared" si="10"/>
        <v/>
      </c>
      <c r="T71" t="str">
        <f t="shared" si="10"/>
        <v/>
      </c>
      <c r="U71" t="str">
        <f t="shared" si="10"/>
        <v/>
      </c>
      <c r="V71" t="str">
        <f t="shared" si="10"/>
        <v/>
      </c>
      <c r="W71" t="str">
        <f t="shared" si="10"/>
        <v/>
      </c>
      <c r="X71" t="str">
        <f t="shared" si="10"/>
        <v/>
      </c>
      <c r="Y71">
        <f t="shared" si="10"/>
        <v>114.68097335908149</v>
      </c>
      <c r="Z71">
        <f t="shared" si="10"/>
        <v>105.74874702217424</v>
      </c>
      <c r="AA71">
        <f t="shared" si="10"/>
        <v>96.626644697930402</v>
      </c>
      <c r="AB71">
        <f t="shared" si="10"/>
        <v>87.310857629525074</v>
      </c>
      <c r="AC71">
        <f t="shared" si="10"/>
        <v>77.797500873754132</v>
      </c>
      <c r="AD71">
        <f t="shared" si="10"/>
        <v>68.082611777295455</v>
      </c>
      <c r="AE71">
        <f t="shared" si="10"/>
        <v>58.162148422495058</v>
      </c>
      <c r="AF71">
        <f t="shared" si="6"/>
        <v>48.031988042069543</v>
      </c>
      <c r="AG71" s="80"/>
    </row>
    <row r="72" spans="2:33" x14ac:dyDescent="0.25">
      <c r="B72" t="str">
        <f t="shared" si="10"/>
        <v/>
      </c>
      <c r="C72" t="str">
        <f t="shared" si="10"/>
        <v/>
      </c>
      <c r="D72" t="str">
        <f t="shared" si="10"/>
        <v/>
      </c>
      <c r="E72" t="str">
        <f t="shared" si="10"/>
        <v/>
      </c>
      <c r="F72" t="str">
        <f t="shared" si="10"/>
        <v/>
      </c>
      <c r="G72" t="str">
        <f t="shared" si="10"/>
        <v/>
      </c>
      <c r="H72" t="str">
        <f t="shared" si="10"/>
        <v/>
      </c>
      <c r="I72" t="str">
        <f t="shared" si="10"/>
        <v/>
      </c>
      <c r="J72" t="str">
        <f t="shared" si="10"/>
        <v/>
      </c>
      <c r="K72" t="str">
        <f t="shared" si="10"/>
        <v/>
      </c>
      <c r="L72" t="str">
        <f t="shared" si="10"/>
        <v/>
      </c>
      <c r="M72" t="str">
        <f t="shared" si="10"/>
        <v/>
      </c>
      <c r="N72" t="str">
        <f t="shared" si="10"/>
        <v/>
      </c>
      <c r="O72" t="str">
        <f t="shared" si="10"/>
        <v/>
      </c>
      <c r="P72" t="str">
        <f t="shared" si="10"/>
        <v/>
      </c>
      <c r="Q72" t="str">
        <f t="shared" si="10"/>
        <v/>
      </c>
      <c r="R72" t="str">
        <f t="shared" si="10"/>
        <v/>
      </c>
      <c r="S72" t="str">
        <f t="shared" si="10"/>
        <v/>
      </c>
      <c r="T72" t="str">
        <f t="shared" si="10"/>
        <v/>
      </c>
      <c r="U72" t="str">
        <f t="shared" si="10"/>
        <v/>
      </c>
      <c r="V72" t="str">
        <f t="shared" si="10"/>
        <v/>
      </c>
      <c r="W72" t="str">
        <f t="shared" si="10"/>
        <v/>
      </c>
      <c r="X72" t="str">
        <f t="shared" si="10"/>
        <v/>
      </c>
      <c r="Y72" t="str">
        <f t="shared" si="10"/>
        <v/>
      </c>
      <c r="Z72">
        <f t="shared" si="10"/>
        <v>120.03380412776004</v>
      </c>
      <c r="AA72">
        <f t="shared" si="10"/>
        <v>111.19740294562794</v>
      </c>
      <c r="AB72">
        <f t="shared" si="10"/>
        <v>102.17303104217655</v>
      </c>
      <c r="AC72">
        <f t="shared" si="10"/>
        <v>92.956917754658576</v>
      </c>
      <c r="AD72">
        <f t="shared" si="10"/>
        <v>83.545216995817881</v>
      </c>
      <c r="AE72">
        <f t="shared" si="10"/>
        <v>73.93400574538812</v>
      </c>
      <c r="AF72">
        <f t="shared" si="6"/>
        <v>64.119282511420693</v>
      </c>
      <c r="AG72" s="80"/>
    </row>
    <row r="73" spans="2:33" x14ac:dyDescent="0.25">
      <c r="B73" t="str">
        <f t="shared" si="10"/>
        <v/>
      </c>
      <c r="C73" t="str">
        <f t="shared" si="10"/>
        <v/>
      </c>
      <c r="D73" t="str">
        <f t="shared" si="10"/>
        <v/>
      </c>
      <c r="E73" t="str">
        <f t="shared" si="10"/>
        <v/>
      </c>
      <c r="F73" t="str">
        <f t="shared" si="10"/>
        <v/>
      </c>
      <c r="G73" t="str">
        <f t="shared" si="10"/>
        <v/>
      </c>
      <c r="H73" t="str">
        <f t="shared" si="10"/>
        <v/>
      </c>
      <c r="I73" t="str">
        <f t="shared" si="10"/>
        <v/>
      </c>
      <c r="J73" t="str">
        <f t="shared" si="10"/>
        <v/>
      </c>
      <c r="K73" t="str">
        <f t="shared" si="10"/>
        <v/>
      </c>
      <c r="L73" t="str">
        <f t="shared" si="10"/>
        <v/>
      </c>
      <c r="M73" t="str">
        <f t="shared" si="10"/>
        <v/>
      </c>
      <c r="N73" t="str">
        <f t="shared" si="10"/>
        <v/>
      </c>
      <c r="O73" t="str">
        <f t="shared" si="10"/>
        <v/>
      </c>
      <c r="P73" t="str">
        <f t="shared" si="10"/>
        <v/>
      </c>
      <c r="Q73" t="str">
        <f t="shared" si="10"/>
        <v/>
      </c>
      <c r="R73" t="str">
        <f t="shared" si="10"/>
        <v/>
      </c>
      <c r="S73" t="str">
        <f t="shared" si="10"/>
        <v/>
      </c>
      <c r="T73" t="str">
        <f t="shared" si="10"/>
        <v/>
      </c>
      <c r="U73" t="str">
        <f t="shared" si="10"/>
        <v/>
      </c>
      <c r="V73" t="str">
        <f t="shared" si="10"/>
        <v/>
      </c>
      <c r="W73" t="str">
        <f t="shared" si="10"/>
        <v/>
      </c>
      <c r="X73" t="str">
        <f t="shared" si="10"/>
        <v/>
      </c>
      <c r="Y73" t="str">
        <f t="shared" si="10"/>
        <v/>
      </c>
      <c r="Z73" t="str">
        <f t="shared" si="10"/>
        <v/>
      </c>
      <c r="AA73">
        <f t="shared" si="10"/>
        <v>125.33960948015786</v>
      </c>
      <c r="AB73">
        <f t="shared" si="10"/>
        <v>116.5980817073971</v>
      </c>
      <c r="AC73">
        <f t="shared" si="10"/>
        <v>107.67046943318356</v>
      </c>
      <c r="AD73">
        <f t="shared" si="10"/>
        <v>98.553039707913342</v>
      </c>
      <c r="AE73">
        <f t="shared" si="10"/>
        <v>89.241984911725211</v>
      </c>
      <c r="AF73">
        <f t="shared" si="6"/>
        <v>79.733421261084686</v>
      </c>
      <c r="AG73" s="80"/>
    </row>
    <row r="74" spans="2:33" x14ac:dyDescent="0.25">
      <c r="B74" t="str">
        <f t="shared" si="10"/>
        <v/>
      </c>
      <c r="C74" t="str">
        <f t="shared" si="10"/>
        <v/>
      </c>
      <c r="D74" t="str">
        <f t="shared" si="10"/>
        <v/>
      </c>
      <c r="E74" t="str">
        <f t="shared" si="10"/>
        <v/>
      </c>
      <c r="F74" t="str">
        <f t="shared" si="10"/>
        <v/>
      </c>
      <c r="G74" t="str">
        <f t="shared" si="10"/>
        <v/>
      </c>
      <c r="H74" t="str">
        <f t="shared" si="10"/>
        <v/>
      </c>
      <c r="I74" t="str">
        <f t="shared" si="10"/>
        <v/>
      </c>
      <c r="J74" t="str">
        <f t="shared" si="10"/>
        <v/>
      </c>
      <c r="K74" t="str">
        <f t="shared" si="10"/>
        <v/>
      </c>
      <c r="L74" t="str">
        <f t="shared" si="10"/>
        <v/>
      </c>
      <c r="M74" t="str">
        <f t="shared" si="10"/>
        <v/>
      </c>
      <c r="N74" t="str">
        <f t="shared" si="10"/>
        <v/>
      </c>
      <c r="O74" t="str">
        <f t="shared" si="10"/>
        <v/>
      </c>
      <c r="P74" t="str">
        <f t="shared" si="10"/>
        <v/>
      </c>
      <c r="Q74" t="str">
        <f t="shared" si="10"/>
        <v/>
      </c>
      <c r="R74" t="str">
        <f t="shared" si="10"/>
        <v/>
      </c>
      <c r="S74" t="str">
        <f t="shared" si="10"/>
        <v/>
      </c>
      <c r="T74" t="str">
        <f t="shared" si="10"/>
        <v/>
      </c>
      <c r="U74" t="str">
        <f t="shared" si="10"/>
        <v/>
      </c>
      <c r="V74" t="str">
        <f t="shared" si="10"/>
        <v/>
      </c>
      <c r="W74" t="str">
        <f t="shared" si="10"/>
        <v/>
      </c>
      <c r="X74" t="str">
        <f t="shared" si="10"/>
        <v/>
      </c>
      <c r="Y74" t="str">
        <f t="shared" si="10"/>
        <v/>
      </c>
      <c r="Z74" t="str">
        <f t="shared" si="10"/>
        <v/>
      </c>
      <c r="AA74" t="str">
        <f t="shared" si="10"/>
        <v/>
      </c>
      <c r="AB74">
        <f t="shared" si="10"/>
        <v>130.59886617658171</v>
      </c>
      <c r="AC74">
        <f t="shared" si="10"/>
        <v>121.95126959175188</v>
      </c>
      <c r="AD74">
        <f t="shared" si="10"/>
        <v>113.11945586965307</v>
      </c>
      <c r="AE74">
        <f t="shared" si="10"/>
        <v>104.09972939669986</v>
      </c>
      <c r="AF74">
        <f t="shared" si="6"/>
        <v>94.888320635758305</v>
      </c>
      <c r="AG74" s="80"/>
    </row>
    <row r="75" spans="2:33" x14ac:dyDescent="0.25">
      <c r="B75" t="str">
        <f t="shared" si="10"/>
        <v/>
      </c>
      <c r="C75" t="str">
        <f t="shared" si="10"/>
        <v/>
      </c>
      <c r="D75" t="str">
        <f t="shared" si="10"/>
        <v/>
      </c>
      <c r="E75" t="str">
        <f t="shared" si="10"/>
        <v/>
      </c>
      <c r="F75" t="str">
        <f t="shared" si="10"/>
        <v/>
      </c>
      <c r="G75" t="str">
        <f t="shared" si="10"/>
        <v/>
      </c>
      <c r="H75" t="str">
        <f t="shared" si="10"/>
        <v/>
      </c>
      <c r="I75" t="str">
        <f t="shared" si="10"/>
        <v/>
      </c>
      <c r="J75" t="str">
        <f t="shared" si="10"/>
        <v/>
      </c>
      <c r="K75" t="str">
        <f t="shared" si="10"/>
        <v/>
      </c>
      <c r="L75" t="str">
        <f t="shared" si="10"/>
        <v/>
      </c>
      <c r="M75" t="str">
        <f t="shared" si="10"/>
        <v/>
      </c>
      <c r="N75" t="str">
        <f t="shared" si="10"/>
        <v/>
      </c>
      <c r="O75" t="str">
        <f t="shared" si="10"/>
        <v/>
      </c>
      <c r="P75" t="str">
        <f t="shared" si="10"/>
        <v/>
      </c>
      <c r="Q75" t="str">
        <f t="shared" ref="Q75:AE75" si="11">IF(R76="","",(($B$7*R75+((1-$B$7)*R76))*EXP(-$B$5)))</f>
        <v/>
      </c>
      <c r="R75" t="str">
        <f t="shared" si="11"/>
        <v/>
      </c>
      <c r="S75" t="str">
        <f t="shared" si="11"/>
        <v/>
      </c>
      <c r="T75" t="str">
        <f t="shared" si="11"/>
        <v/>
      </c>
      <c r="U75" t="str">
        <f t="shared" si="11"/>
        <v/>
      </c>
      <c r="V75" t="str">
        <f t="shared" si="11"/>
        <v/>
      </c>
      <c r="W75" t="str">
        <f t="shared" si="11"/>
        <v/>
      </c>
      <c r="X75" t="str">
        <f t="shared" si="11"/>
        <v/>
      </c>
      <c r="Y75" t="str">
        <f t="shared" si="11"/>
        <v/>
      </c>
      <c r="Z75" t="str">
        <f t="shared" si="11"/>
        <v/>
      </c>
      <c r="AA75" t="str">
        <f t="shared" si="11"/>
        <v/>
      </c>
      <c r="AB75" t="str">
        <f t="shared" si="11"/>
        <v/>
      </c>
      <c r="AC75">
        <f t="shared" si="11"/>
        <v>135.81204621624468</v>
      </c>
      <c r="AD75">
        <f t="shared" si="11"/>
        <v>127.25744802663569</v>
      </c>
      <c r="AE75">
        <f t="shared" si="11"/>
        <v>118.52048139682211</v>
      </c>
      <c r="AF75">
        <f t="shared" si="6"/>
        <v>109.59748767588349</v>
      </c>
      <c r="AG75" s="80"/>
    </row>
    <row r="76" spans="2:33" x14ac:dyDescent="0.25">
      <c r="B76" t="str">
        <f t="shared" ref="B76:AE78" si="12">IF(C77="","",(($B$7*C76+((1-$B$7)*C77))*EXP(-$B$5)))</f>
        <v/>
      </c>
      <c r="C76" t="str">
        <f t="shared" si="12"/>
        <v/>
      </c>
      <c r="D76" t="str">
        <f t="shared" si="12"/>
        <v/>
      </c>
      <c r="E76" t="str">
        <f t="shared" si="12"/>
        <v/>
      </c>
      <c r="F76" t="str">
        <f t="shared" si="12"/>
        <v/>
      </c>
      <c r="G76" t="str">
        <f t="shared" si="12"/>
        <v/>
      </c>
      <c r="H76" t="str">
        <f t="shared" si="12"/>
        <v/>
      </c>
      <c r="I76" t="str">
        <f t="shared" si="12"/>
        <v/>
      </c>
      <c r="J76" t="str">
        <f t="shared" si="12"/>
        <v/>
      </c>
      <c r="K76" t="str">
        <f t="shared" si="12"/>
        <v/>
      </c>
      <c r="L76" t="str">
        <f t="shared" si="12"/>
        <v/>
      </c>
      <c r="M76" t="str">
        <f t="shared" si="12"/>
        <v/>
      </c>
      <c r="N76" t="str">
        <f t="shared" si="12"/>
        <v/>
      </c>
      <c r="O76" t="str">
        <f t="shared" si="12"/>
        <v/>
      </c>
      <c r="P76" t="str">
        <f t="shared" si="12"/>
        <v/>
      </c>
      <c r="Q76" t="str">
        <f t="shared" si="12"/>
        <v/>
      </c>
      <c r="R76" t="str">
        <f t="shared" si="12"/>
        <v/>
      </c>
      <c r="S76" t="str">
        <f t="shared" si="12"/>
        <v/>
      </c>
      <c r="T76" t="str">
        <f t="shared" si="12"/>
        <v/>
      </c>
      <c r="U76" t="str">
        <f t="shared" si="12"/>
        <v/>
      </c>
      <c r="V76" t="str">
        <f t="shared" si="12"/>
        <v/>
      </c>
      <c r="W76" t="str">
        <f t="shared" si="12"/>
        <v/>
      </c>
      <c r="X76" t="str">
        <f t="shared" si="12"/>
        <v/>
      </c>
      <c r="Y76" t="str">
        <f t="shared" si="12"/>
        <v/>
      </c>
      <c r="Z76" t="str">
        <f t="shared" si="12"/>
        <v/>
      </c>
      <c r="AA76" t="str">
        <f t="shared" si="12"/>
        <v/>
      </c>
      <c r="AB76" t="str">
        <f t="shared" si="12"/>
        <v/>
      </c>
      <c r="AC76" t="str">
        <f t="shared" si="12"/>
        <v/>
      </c>
      <c r="AD76">
        <f t="shared" si="12"/>
        <v>140.97961688488357</v>
      </c>
      <c r="AE76">
        <f t="shared" si="12"/>
        <v>132.51709363223495</v>
      </c>
      <c r="AF76">
        <f t="shared" si="6"/>
        <v>123.87403215600426</v>
      </c>
      <c r="AG76" s="80"/>
    </row>
    <row r="77" spans="2:33" x14ac:dyDescent="0.25">
      <c r="B77" t="str">
        <f t="shared" si="12"/>
        <v/>
      </c>
      <c r="C77" t="str">
        <f t="shared" si="12"/>
        <v/>
      </c>
      <c r="D77" t="str">
        <f t="shared" si="12"/>
        <v/>
      </c>
      <c r="E77" t="str">
        <f t="shared" si="12"/>
        <v/>
      </c>
      <c r="F77" t="str">
        <f t="shared" si="12"/>
        <v/>
      </c>
      <c r="G77" t="str">
        <f t="shared" si="12"/>
        <v/>
      </c>
      <c r="H77" t="str">
        <f t="shared" si="12"/>
        <v/>
      </c>
      <c r="I77" t="str">
        <f t="shared" si="12"/>
        <v/>
      </c>
      <c r="J77" t="str">
        <f t="shared" si="12"/>
        <v/>
      </c>
      <c r="K77" t="str">
        <f t="shared" si="12"/>
        <v/>
      </c>
      <c r="L77" t="str">
        <f t="shared" si="12"/>
        <v/>
      </c>
      <c r="M77" t="str">
        <f t="shared" si="12"/>
        <v/>
      </c>
      <c r="N77" t="str">
        <f t="shared" si="12"/>
        <v/>
      </c>
      <c r="O77" t="str">
        <f t="shared" si="12"/>
        <v/>
      </c>
      <c r="P77" t="str">
        <f t="shared" si="12"/>
        <v/>
      </c>
      <c r="Q77" t="str">
        <f t="shared" si="12"/>
        <v/>
      </c>
      <c r="R77" t="str">
        <f t="shared" si="12"/>
        <v/>
      </c>
      <c r="S77" t="str">
        <f t="shared" si="12"/>
        <v/>
      </c>
      <c r="T77" t="str">
        <f t="shared" si="12"/>
        <v/>
      </c>
      <c r="U77" t="str">
        <f t="shared" si="12"/>
        <v/>
      </c>
      <c r="V77" t="str">
        <f t="shared" si="12"/>
        <v/>
      </c>
      <c r="W77" t="str">
        <f t="shared" si="12"/>
        <v/>
      </c>
      <c r="X77" t="str">
        <f t="shared" si="12"/>
        <v/>
      </c>
      <c r="Y77" t="str">
        <f t="shared" si="12"/>
        <v/>
      </c>
      <c r="Z77" t="str">
        <f t="shared" si="12"/>
        <v/>
      </c>
      <c r="AA77" t="str">
        <f t="shared" si="12"/>
        <v/>
      </c>
      <c r="AB77" t="str">
        <f t="shared" si="12"/>
        <v/>
      </c>
      <c r="AC77" t="str">
        <f t="shared" si="12"/>
        <v/>
      </c>
      <c r="AD77" t="str">
        <f t="shared" si="12"/>
        <v/>
      </c>
      <c r="AE77">
        <f t="shared" si="12"/>
        <v>146.10204080190033</v>
      </c>
      <c r="AF77">
        <f t="shared" si="6"/>
        <v>137.73067826906316</v>
      </c>
      <c r="AG77" s="80"/>
    </row>
    <row r="78" spans="2:33" x14ac:dyDescent="0.25">
      <c r="B78" t="str">
        <f t="shared" si="12"/>
        <v/>
      </c>
      <c r="C78" t="str">
        <f t="shared" si="12"/>
        <v/>
      </c>
      <c r="D78" t="str">
        <f t="shared" si="12"/>
        <v/>
      </c>
      <c r="E78" t="str">
        <f t="shared" si="12"/>
        <v/>
      </c>
      <c r="F78" t="str">
        <f t="shared" si="12"/>
        <v/>
      </c>
      <c r="G78" t="str">
        <f t="shared" si="12"/>
        <v/>
      </c>
      <c r="H78" t="str">
        <f t="shared" si="12"/>
        <v/>
      </c>
      <c r="I78" t="str">
        <f t="shared" si="12"/>
        <v/>
      </c>
      <c r="J78" t="str">
        <f t="shared" si="12"/>
        <v/>
      </c>
      <c r="K78" t="str">
        <f t="shared" si="12"/>
        <v/>
      </c>
      <c r="L78" t="str">
        <f t="shared" si="12"/>
        <v/>
      </c>
      <c r="M78" t="str">
        <f t="shared" si="12"/>
        <v/>
      </c>
      <c r="N78" t="str">
        <f t="shared" si="12"/>
        <v/>
      </c>
      <c r="O78" t="str">
        <f t="shared" si="12"/>
        <v/>
      </c>
      <c r="P78" t="str">
        <f t="shared" si="12"/>
        <v/>
      </c>
      <c r="Q78" t="str">
        <f t="shared" si="12"/>
        <v/>
      </c>
      <c r="R78" t="str">
        <f t="shared" si="12"/>
        <v/>
      </c>
      <c r="S78" t="str">
        <f t="shared" si="12"/>
        <v/>
      </c>
      <c r="T78" t="str">
        <f t="shared" si="12"/>
        <v/>
      </c>
      <c r="U78" t="str">
        <f t="shared" si="12"/>
        <v/>
      </c>
      <c r="V78" t="str">
        <f t="shared" si="12"/>
        <v/>
      </c>
      <c r="W78" t="str">
        <f t="shared" si="12"/>
        <v/>
      </c>
      <c r="X78" t="str">
        <f t="shared" si="12"/>
        <v/>
      </c>
      <c r="Y78" t="str">
        <f t="shared" si="12"/>
        <v/>
      </c>
      <c r="Z78" t="str">
        <f t="shared" si="12"/>
        <v/>
      </c>
      <c r="AA78" t="str">
        <f t="shared" si="12"/>
        <v/>
      </c>
      <c r="AB78" t="str">
        <f t="shared" si="12"/>
        <v/>
      </c>
      <c r="AC78" t="str">
        <f t="shared" si="12"/>
        <v/>
      </c>
      <c r="AD78" t="str">
        <f t="shared" si="12"/>
        <v/>
      </c>
      <c r="AE78" t="str">
        <f t="shared" si="12"/>
        <v/>
      </c>
      <c r="AF78">
        <f t="shared" si="6"/>
        <v>151.17977596703179</v>
      </c>
      <c r="AG78" s="80"/>
    </row>
  </sheetData>
  <mergeCells count="3">
    <mergeCell ref="A12:A13"/>
    <mergeCell ref="B49:B51"/>
    <mergeCell ref="AG48:AG78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8"/>
  <sheetViews>
    <sheetView workbookViewId="0"/>
  </sheetViews>
  <sheetFormatPr defaultColWidth="8.85546875" defaultRowHeight="15" x14ac:dyDescent="0.25"/>
  <cols>
    <col min="1" max="1" width="14.140625" customWidth="1"/>
  </cols>
  <sheetData>
    <row r="2" spans="1:32" ht="30" x14ac:dyDescent="0.25">
      <c r="A2" s="54" t="s">
        <v>52</v>
      </c>
      <c r="B2">
        <v>600</v>
      </c>
      <c r="D2" s="54" t="s">
        <v>56</v>
      </c>
      <c r="E2" s="54">
        <v>595</v>
      </c>
    </row>
    <row r="3" spans="1:32" ht="60" x14ac:dyDescent="0.25">
      <c r="A3" t="s">
        <v>60</v>
      </c>
      <c r="B3" s="57">
        <v>1.02</v>
      </c>
      <c r="D3" s="58" t="s">
        <v>69</v>
      </c>
      <c r="E3" s="59">
        <f>B48</f>
        <v>10.521243907722861</v>
      </c>
    </row>
    <row r="4" spans="1:32" x14ac:dyDescent="0.25">
      <c r="A4" t="s">
        <v>61</v>
      </c>
      <c r="B4" s="57">
        <f>1-0.01</f>
        <v>0.99</v>
      </c>
    </row>
    <row r="5" spans="1:32" x14ac:dyDescent="0.25">
      <c r="A5" t="s">
        <v>62</v>
      </c>
      <c r="B5" s="52">
        <v>1E-3</v>
      </c>
    </row>
    <row r="7" spans="1:32" x14ac:dyDescent="0.25">
      <c r="A7" t="s">
        <v>63</v>
      </c>
      <c r="B7">
        <f>(EXP(B5)-B4)/(B3-B4)</f>
        <v>0.36668333889027943</v>
      </c>
    </row>
    <row r="9" spans="1:32" x14ac:dyDescent="0.25">
      <c r="A9" s="13" t="s">
        <v>64</v>
      </c>
    </row>
    <row r="10" spans="1:32" x14ac:dyDescent="0.25">
      <c r="A10" s="13" t="s">
        <v>65</v>
      </c>
      <c r="B10" s="13">
        <v>0</v>
      </c>
      <c r="C10" s="13">
        <v>1</v>
      </c>
      <c r="D10" s="13">
        <v>2</v>
      </c>
      <c r="E10" s="13">
        <v>3</v>
      </c>
      <c r="F10" s="13">
        <v>4</v>
      </c>
      <c r="G10" s="13">
        <v>5</v>
      </c>
      <c r="H10" s="13">
        <v>6</v>
      </c>
      <c r="I10" s="13">
        <v>7</v>
      </c>
      <c r="J10" s="13">
        <v>8</v>
      </c>
      <c r="K10" s="13">
        <v>9</v>
      </c>
      <c r="L10" s="13">
        <v>10</v>
      </c>
      <c r="M10" s="13">
        <v>11</v>
      </c>
      <c r="N10" s="13">
        <v>12</v>
      </c>
      <c r="O10" s="13">
        <v>13</v>
      </c>
      <c r="P10" s="13">
        <v>14</v>
      </c>
      <c r="Q10" s="13">
        <v>15</v>
      </c>
      <c r="R10" s="13">
        <v>16</v>
      </c>
      <c r="S10" s="13">
        <v>17</v>
      </c>
      <c r="T10" s="13">
        <v>18</v>
      </c>
      <c r="U10" s="13">
        <v>19</v>
      </c>
      <c r="V10" s="13">
        <v>20</v>
      </c>
      <c r="W10" s="13">
        <v>21</v>
      </c>
      <c r="X10" s="13">
        <v>22</v>
      </c>
      <c r="Y10" s="13">
        <v>23</v>
      </c>
      <c r="Z10" s="13">
        <v>24</v>
      </c>
      <c r="AA10" s="13">
        <v>25</v>
      </c>
      <c r="AB10" s="13">
        <v>26</v>
      </c>
      <c r="AC10" s="13">
        <v>27</v>
      </c>
      <c r="AD10" s="13">
        <v>28</v>
      </c>
      <c r="AE10" s="13">
        <v>29</v>
      </c>
      <c r="AF10" s="13">
        <v>30</v>
      </c>
    </row>
    <row r="12" spans="1:32" x14ac:dyDescent="0.25">
      <c r="A12" s="81" t="s">
        <v>66</v>
      </c>
      <c r="B12">
        <f>B2</f>
        <v>600</v>
      </c>
      <c r="C12">
        <f>IF(B11="",IF(B12="","",B12*$B$3),B11*$B$4)</f>
        <v>612</v>
      </c>
      <c r="D12">
        <f t="shared" ref="D12:AF27" si="0">IF(C11="",IF(C12="","",C12*$B$3),C11*$B$4)</f>
        <v>624.24</v>
      </c>
      <c r="E12">
        <f t="shared" si="0"/>
        <v>636.72480000000007</v>
      </c>
      <c r="F12">
        <f t="shared" si="0"/>
        <v>649.45929600000011</v>
      </c>
      <c r="G12">
        <f t="shared" si="0"/>
        <v>662.44848192000018</v>
      </c>
      <c r="H12">
        <f t="shared" si="0"/>
        <v>675.69745155840019</v>
      </c>
      <c r="I12">
        <f t="shared" si="0"/>
        <v>689.21140058956826</v>
      </c>
      <c r="J12">
        <f t="shared" si="0"/>
        <v>702.99562860135961</v>
      </c>
      <c r="K12">
        <f t="shared" si="0"/>
        <v>717.05554117338681</v>
      </c>
      <c r="L12">
        <f t="shared" si="0"/>
        <v>731.39665199685453</v>
      </c>
      <c r="M12">
        <f t="shared" si="0"/>
        <v>746.02458503679168</v>
      </c>
      <c r="N12">
        <f t="shared" si="0"/>
        <v>760.94507673752753</v>
      </c>
      <c r="O12">
        <f t="shared" si="0"/>
        <v>776.16397827227809</v>
      </c>
      <c r="P12">
        <f t="shared" si="0"/>
        <v>791.68725783772368</v>
      </c>
      <c r="Q12">
        <f t="shared" si="0"/>
        <v>807.52100299447818</v>
      </c>
      <c r="R12">
        <f t="shared" si="0"/>
        <v>823.67142305436778</v>
      </c>
      <c r="S12">
        <f t="shared" si="0"/>
        <v>840.14485151545512</v>
      </c>
      <c r="T12">
        <f t="shared" si="0"/>
        <v>856.94774854576428</v>
      </c>
      <c r="U12">
        <f t="shared" si="0"/>
        <v>874.08670351667956</v>
      </c>
      <c r="V12">
        <f t="shared" si="0"/>
        <v>891.56843758701314</v>
      </c>
      <c r="W12">
        <f t="shared" si="0"/>
        <v>909.39980633875336</v>
      </c>
      <c r="X12">
        <f t="shared" si="0"/>
        <v>927.5878024655284</v>
      </c>
      <c r="Y12">
        <f t="shared" si="0"/>
        <v>946.139558514839</v>
      </c>
      <c r="Z12">
        <f t="shared" si="0"/>
        <v>965.06234968513581</v>
      </c>
      <c r="AA12">
        <f t="shared" si="0"/>
        <v>984.36359667883858</v>
      </c>
      <c r="AB12">
        <f t="shared" si="0"/>
        <v>1004.0508686124153</v>
      </c>
      <c r="AC12">
        <f t="shared" si="0"/>
        <v>1024.1318859846638</v>
      </c>
      <c r="AD12">
        <f t="shared" si="0"/>
        <v>1044.614523704357</v>
      </c>
      <c r="AE12">
        <f t="shared" si="0"/>
        <v>1065.5068141784441</v>
      </c>
      <c r="AF12">
        <f t="shared" si="0"/>
        <v>1086.816950462013</v>
      </c>
    </row>
    <row r="13" spans="1:32" x14ac:dyDescent="0.25">
      <c r="A13" s="81"/>
      <c r="C13">
        <f t="shared" ref="C13:R28" si="1">IF(B12="",IF(B13="","",B13*$B$3),B12*$B$4)</f>
        <v>594</v>
      </c>
      <c r="D13">
        <f t="shared" si="1"/>
        <v>605.88</v>
      </c>
      <c r="E13">
        <f t="shared" si="1"/>
        <v>617.99760000000003</v>
      </c>
      <c r="F13">
        <f t="shared" si="1"/>
        <v>630.35755200000006</v>
      </c>
      <c r="G13">
        <f t="shared" si="1"/>
        <v>642.96470304000013</v>
      </c>
      <c r="H13">
        <f t="shared" si="1"/>
        <v>655.82399710080017</v>
      </c>
      <c r="I13">
        <f t="shared" si="1"/>
        <v>668.94047704281616</v>
      </c>
      <c r="J13">
        <f t="shared" si="1"/>
        <v>682.31928658367258</v>
      </c>
      <c r="K13">
        <f t="shared" si="1"/>
        <v>695.96567231534596</v>
      </c>
      <c r="L13">
        <f t="shared" si="1"/>
        <v>709.88498576165296</v>
      </c>
      <c r="M13">
        <f t="shared" si="1"/>
        <v>724.08268547688601</v>
      </c>
      <c r="N13">
        <f t="shared" si="1"/>
        <v>738.56433918642381</v>
      </c>
      <c r="O13">
        <f t="shared" si="1"/>
        <v>753.33562597015225</v>
      </c>
      <c r="P13">
        <f t="shared" si="1"/>
        <v>768.40233848955529</v>
      </c>
      <c r="Q13">
        <f t="shared" si="1"/>
        <v>783.77038525934643</v>
      </c>
      <c r="R13">
        <f t="shared" si="1"/>
        <v>799.44579296453344</v>
      </c>
      <c r="S13">
        <f t="shared" si="0"/>
        <v>815.43470882382405</v>
      </c>
      <c r="T13">
        <f t="shared" si="0"/>
        <v>831.74340300030053</v>
      </c>
      <c r="U13">
        <f t="shared" si="0"/>
        <v>848.37827106030659</v>
      </c>
      <c r="V13">
        <f t="shared" si="0"/>
        <v>865.34583648151272</v>
      </c>
      <c r="W13">
        <f t="shared" si="0"/>
        <v>882.65275321114302</v>
      </c>
      <c r="X13">
        <f t="shared" si="0"/>
        <v>900.30580827536585</v>
      </c>
      <c r="Y13">
        <f t="shared" si="0"/>
        <v>918.3119244408731</v>
      </c>
      <c r="Z13">
        <f t="shared" si="0"/>
        <v>936.67816292969064</v>
      </c>
      <c r="AA13">
        <f t="shared" si="0"/>
        <v>955.41172618828443</v>
      </c>
      <c r="AB13">
        <f t="shared" si="0"/>
        <v>974.51996071205019</v>
      </c>
      <c r="AC13">
        <f t="shared" si="0"/>
        <v>994.01035992629113</v>
      </c>
      <c r="AD13">
        <f t="shared" si="0"/>
        <v>1013.8905671248172</v>
      </c>
      <c r="AE13">
        <f t="shared" si="0"/>
        <v>1034.1683784673135</v>
      </c>
      <c r="AF13">
        <f t="shared" si="0"/>
        <v>1054.8517460366597</v>
      </c>
    </row>
    <row r="14" spans="1:32" x14ac:dyDescent="0.25">
      <c r="C14" t="str">
        <f t="shared" si="1"/>
        <v/>
      </c>
      <c r="D14">
        <f t="shared" si="1"/>
        <v>588.05999999999995</v>
      </c>
      <c r="E14">
        <f t="shared" si="1"/>
        <v>599.82119999999998</v>
      </c>
      <c r="F14">
        <f t="shared" si="1"/>
        <v>611.81762400000002</v>
      </c>
      <c r="G14">
        <f t="shared" si="1"/>
        <v>624.05397648000007</v>
      </c>
      <c r="H14">
        <f t="shared" si="1"/>
        <v>636.53505600960011</v>
      </c>
      <c r="I14">
        <f t="shared" si="1"/>
        <v>649.26575712979218</v>
      </c>
      <c r="J14">
        <f t="shared" si="1"/>
        <v>662.251072272388</v>
      </c>
      <c r="K14">
        <f t="shared" si="1"/>
        <v>675.49609371783583</v>
      </c>
      <c r="L14">
        <f t="shared" si="1"/>
        <v>689.00601559219251</v>
      </c>
      <c r="M14">
        <f t="shared" si="1"/>
        <v>702.78613590403643</v>
      </c>
      <c r="N14">
        <f t="shared" si="1"/>
        <v>716.84185862211712</v>
      </c>
      <c r="O14">
        <f t="shared" si="1"/>
        <v>731.17869579455953</v>
      </c>
      <c r="P14">
        <f t="shared" si="1"/>
        <v>745.80226971045067</v>
      </c>
      <c r="Q14">
        <f t="shared" si="1"/>
        <v>760.71831510465972</v>
      </c>
      <c r="R14">
        <f t="shared" si="1"/>
        <v>775.93268140675298</v>
      </c>
      <c r="S14">
        <f t="shared" si="0"/>
        <v>791.45133503488807</v>
      </c>
      <c r="T14">
        <f t="shared" si="0"/>
        <v>807.28036173558576</v>
      </c>
      <c r="U14">
        <f t="shared" si="0"/>
        <v>823.4259689702975</v>
      </c>
      <c r="V14">
        <f t="shared" si="0"/>
        <v>839.89448834970347</v>
      </c>
      <c r="W14">
        <f t="shared" si="0"/>
        <v>856.69237811669757</v>
      </c>
      <c r="X14">
        <f t="shared" si="0"/>
        <v>873.82622567903161</v>
      </c>
      <c r="Y14">
        <f t="shared" si="0"/>
        <v>891.30275019261217</v>
      </c>
      <c r="Z14">
        <f t="shared" si="0"/>
        <v>909.12880519646433</v>
      </c>
      <c r="AA14">
        <f t="shared" si="0"/>
        <v>927.31138130039369</v>
      </c>
      <c r="AB14">
        <f t="shared" si="0"/>
        <v>945.85760892640155</v>
      </c>
      <c r="AC14">
        <f t="shared" si="0"/>
        <v>964.77476110492967</v>
      </c>
      <c r="AD14">
        <f t="shared" si="0"/>
        <v>984.07025632702823</v>
      </c>
      <c r="AE14">
        <f t="shared" si="0"/>
        <v>1003.751661453569</v>
      </c>
      <c r="AF14">
        <f t="shared" si="0"/>
        <v>1023.8266946826403</v>
      </c>
    </row>
    <row r="15" spans="1:32" x14ac:dyDescent="0.25">
      <c r="C15" t="str">
        <f t="shared" si="1"/>
        <v/>
      </c>
      <c r="D15" t="str">
        <f t="shared" si="1"/>
        <v/>
      </c>
      <c r="E15">
        <f t="shared" si="1"/>
        <v>582.17939999999999</v>
      </c>
      <c r="F15">
        <f t="shared" si="1"/>
        <v>593.82298800000001</v>
      </c>
      <c r="G15">
        <f t="shared" si="1"/>
        <v>605.69944776</v>
      </c>
      <c r="H15">
        <f t="shared" si="1"/>
        <v>617.81343671520006</v>
      </c>
      <c r="I15">
        <f t="shared" si="1"/>
        <v>630.16970544950414</v>
      </c>
      <c r="J15">
        <f t="shared" si="1"/>
        <v>642.77309955849421</v>
      </c>
      <c r="K15">
        <f t="shared" si="1"/>
        <v>655.62856154966414</v>
      </c>
      <c r="L15">
        <f t="shared" si="1"/>
        <v>668.74113278065749</v>
      </c>
      <c r="M15">
        <f t="shared" si="1"/>
        <v>682.11595543627061</v>
      </c>
      <c r="N15">
        <f t="shared" si="1"/>
        <v>695.75827454499608</v>
      </c>
      <c r="O15">
        <f t="shared" si="1"/>
        <v>709.67344003589596</v>
      </c>
      <c r="P15">
        <f t="shared" si="1"/>
        <v>723.8669088366139</v>
      </c>
      <c r="Q15">
        <f t="shared" si="1"/>
        <v>738.34424701334615</v>
      </c>
      <c r="R15">
        <f t="shared" si="1"/>
        <v>753.11113195361315</v>
      </c>
      <c r="S15">
        <f t="shared" si="0"/>
        <v>768.17335459268543</v>
      </c>
      <c r="T15">
        <f t="shared" si="0"/>
        <v>783.53682168453918</v>
      </c>
      <c r="U15">
        <f t="shared" si="0"/>
        <v>799.20755811822994</v>
      </c>
      <c r="V15">
        <f t="shared" si="0"/>
        <v>815.19170928059452</v>
      </c>
      <c r="W15">
        <f t="shared" si="0"/>
        <v>831.49554346620641</v>
      </c>
      <c r="X15">
        <f t="shared" si="0"/>
        <v>848.12545433553055</v>
      </c>
      <c r="Y15">
        <f t="shared" si="0"/>
        <v>865.08796342224127</v>
      </c>
      <c r="Z15">
        <f t="shared" si="0"/>
        <v>882.38972269068609</v>
      </c>
      <c r="AA15">
        <f t="shared" si="0"/>
        <v>900.0375171444997</v>
      </c>
      <c r="AB15">
        <f t="shared" si="0"/>
        <v>918.0382674873897</v>
      </c>
      <c r="AC15">
        <f t="shared" si="0"/>
        <v>936.3990328371375</v>
      </c>
      <c r="AD15">
        <f t="shared" si="0"/>
        <v>955.12701349388033</v>
      </c>
      <c r="AE15">
        <f t="shared" si="0"/>
        <v>974.22955376375796</v>
      </c>
      <c r="AF15">
        <f t="shared" si="0"/>
        <v>993.71414483903334</v>
      </c>
    </row>
    <row r="16" spans="1:32" x14ac:dyDescent="0.25">
      <c r="C16" t="str">
        <f t="shared" si="1"/>
        <v/>
      </c>
      <c r="D16" t="str">
        <f t="shared" si="1"/>
        <v/>
      </c>
      <c r="E16" t="str">
        <f t="shared" si="1"/>
        <v/>
      </c>
      <c r="F16">
        <f t="shared" si="1"/>
        <v>576.35760600000003</v>
      </c>
      <c r="G16">
        <f t="shared" si="1"/>
        <v>587.88475812000001</v>
      </c>
      <c r="H16">
        <f t="shared" si="1"/>
        <v>599.64245328239997</v>
      </c>
      <c r="I16">
        <f t="shared" si="1"/>
        <v>611.63530234804807</v>
      </c>
      <c r="J16">
        <f t="shared" si="1"/>
        <v>623.86800839500904</v>
      </c>
      <c r="K16">
        <f t="shared" si="1"/>
        <v>636.34536856290924</v>
      </c>
      <c r="L16">
        <f t="shared" si="1"/>
        <v>649.07227593416746</v>
      </c>
      <c r="M16">
        <f t="shared" si="1"/>
        <v>662.05372145285094</v>
      </c>
      <c r="N16">
        <f t="shared" si="1"/>
        <v>675.29479588190793</v>
      </c>
      <c r="O16">
        <f t="shared" si="1"/>
        <v>688.80069179954614</v>
      </c>
      <c r="P16">
        <f t="shared" si="1"/>
        <v>702.576705635537</v>
      </c>
      <c r="Q16">
        <f t="shared" si="1"/>
        <v>716.62823974824778</v>
      </c>
      <c r="R16">
        <f t="shared" si="1"/>
        <v>730.9608045432127</v>
      </c>
      <c r="S16">
        <f t="shared" si="0"/>
        <v>745.58002063407696</v>
      </c>
      <c r="T16">
        <f t="shared" si="0"/>
        <v>760.49162104675861</v>
      </c>
      <c r="U16">
        <f t="shared" si="0"/>
        <v>775.7014534676938</v>
      </c>
      <c r="V16">
        <f t="shared" si="0"/>
        <v>791.21548253704759</v>
      </c>
      <c r="W16">
        <f t="shared" si="0"/>
        <v>807.03979218778852</v>
      </c>
      <c r="X16">
        <f t="shared" si="0"/>
        <v>823.18058803154429</v>
      </c>
      <c r="Y16">
        <f t="shared" si="0"/>
        <v>839.64419979217519</v>
      </c>
      <c r="Z16">
        <f t="shared" si="0"/>
        <v>856.43708378801887</v>
      </c>
      <c r="AA16">
        <f t="shared" si="0"/>
        <v>873.56582546377922</v>
      </c>
      <c r="AB16">
        <f t="shared" si="0"/>
        <v>891.03714197305464</v>
      </c>
      <c r="AC16">
        <f t="shared" si="0"/>
        <v>908.85788481251575</v>
      </c>
      <c r="AD16">
        <f t="shared" si="0"/>
        <v>927.03504250876608</v>
      </c>
      <c r="AE16">
        <f t="shared" si="0"/>
        <v>945.57574335894151</v>
      </c>
      <c r="AF16">
        <f t="shared" si="0"/>
        <v>964.48725822612039</v>
      </c>
    </row>
    <row r="17" spans="3:32" x14ac:dyDescent="0.25">
      <c r="C17" t="str">
        <f t="shared" si="1"/>
        <v/>
      </c>
      <c r="D17" t="str">
        <f t="shared" si="1"/>
        <v/>
      </c>
      <c r="E17" t="str">
        <f t="shared" si="1"/>
        <v/>
      </c>
      <c r="F17" t="str">
        <f t="shared" si="1"/>
        <v/>
      </c>
      <c r="G17">
        <f t="shared" si="1"/>
        <v>570.59402994000004</v>
      </c>
      <c r="H17">
        <f t="shared" si="1"/>
        <v>582.00591053879998</v>
      </c>
      <c r="I17">
        <f t="shared" si="1"/>
        <v>593.64602874957598</v>
      </c>
      <c r="J17">
        <f t="shared" si="1"/>
        <v>605.51894932456753</v>
      </c>
      <c r="K17">
        <f t="shared" si="1"/>
        <v>617.629328311059</v>
      </c>
      <c r="L17">
        <f t="shared" si="1"/>
        <v>629.98191487728013</v>
      </c>
      <c r="M17">
        <f t="shared" si="1"/>
        <v>642.58155317482579</v>
      </c>
      <c r="N17">
        <f t="shared" si="1"/>
        <v>655.43318423832238</v>
      </c>
      <c r="O17">
        <f t="shared" si="1"/>
        <v>668.54184792308888</v>
      </c>
      <c r="P17">
        <f t="shared" si="1"/>
        <v>681.91268488155072</v>
      </c>
      <c r="Q17">
        <f t="shared" si="1"/>
        <v>695.55093857918166</v>
      </c>
      <c r="R17">
        <f t="shared" si="1"/>
        <v>709.46195735076526</v>
      </c>
      <c r="S17">
        <f t="shared" si="0"/>
        <v>723.65119649778057</v>
      </c>
      <c r="T17">
        <f t="shared" si="0"/>
        <v>738.12422042773619</v>
      </c>
      <c r="U17">
        <f t="shared" si="0"/>
        <v>752.88670483629107</v>
      </c>
      <c r="V17">
        <f t="shared" si="0"/>
        <v>767.94443893301684</v>
      </c>
      <c r="W17">
        <f t="shared" si="0"/>
        <v>783.30332771167707</v>
      </c>
      <c r="X17">
        <f t="shared" si="0"/>
        <v>798.96939426591064</v>
      </c>
      <c r="Y17">
        <f t="shared" si="0"/>
        <v>814.94878215122878</v>
      </c>
      <c r="Z17">
        <f t="shared" si="0"/>
        <v>831.2477577942534</v>
      </c>
      <c r="AA17">
        <f t="shared" si="0"/>
        <v>847.87271295013863</v>
      </c>
      <c r="AB17">
        <f t="shared" si="0"/>
        <v>864.83016720914145</v>
      </c>
      <c r="AC17">
        <f t="shared" si="0"/>
        <v>882.12677055332404</v>
      </c>
      <c r="AD17">
        <f t="shared" si="0"/>
        <v>899.76930596439058</v>
      </c>
      <c r="AE17">
        <f t="shared" si="0"/>
        <v>917.76469208367837</v>
      </c>
      <c r="AF17">
        <f t="shared" si="0"/>
        <v>936.11998592535213</v>
      </c>
    </row>
    <row r="18" spans="3:32" x14ac:dyDescent="0.25">
      <c r="C18" t="str">
        <f t="shared" si="1"/>
        <v/>
      </c>
      <c r="D18" t="str">
        <f t="shared" si="1"/>
        <v/>
      </c>
      <c r="E18" t="str">
        <f t="shared" si="1"/>
        <v/>
      </c>
      <c r="F18" t="str">
        <f t="shared" si="1"/>
        <v/>
      </c>
      <c r="G18" t="str">
        <f t="shared" si="1"/>
        <v/>
      </c>
      <c r="H18">
        <f t="shared" si="1"/>
        <v>564.88808964060001</v>
      </c>
      <c r="I18">
        <f t="shared" si="1"/>
        <v>576.18585143341193</v>
      </c>
      <c r="J18">
        <f t="shared" si="1"/>
        <v>587.70956846208026</v>
      </c>
      <c r="K18">
        <f t="shared" si="1"/>
        <v>599.46375983132179</v>
      </c>
      <c r="L18">
        <f t="shared" si="1"/>
        <v>611.45303502794843</v>
      </c>
      <c r="M18">
        <f t="shared" si="1"/>
        <v>623.68209572850731</v>
      </c>
      <c r="N18">
        <f t="shared" si="1"/>
        <v>636.15573764307749</v>
      </c>
      <c r="O18">
        <f t="shared" si="1"/>
        <v>648.87885239593913</v>
      </c>
      <c r="P18">
        <f t="shared" si="1"/>
        <v>661.85642944385802</v>
      </c>
      <c r="Q18">
        <f t="shared" si="1"/>
        <v>675.09355803273525</v>
      </c>
      <c r="R18">
        <f t="shared" si="1"/>
        <v>688.5954291933898</v>
      </c>
      <c r="S18">
        <f t="shared" si="0"/>
        <v>702.3673377772576</v>
      </c>
      <c r="T18">
        <f t="shared" si="0"/>
        <v>716.41468453280277</v>
      </c>
      <c r="U18">
        <f t="shared" si="0"/>
        <v>730.74297822345886</v>
      </c>
      <c r="V18">
        <f t="shared" si="0"/>
        <v>745.35783778792813</v>
      </c>
      <c r="W18">
        <f t="shared" si="0"/>
        <v>760.26499454368661</v>
      </c>
      <c r="X18">
        <f t="shared" si="0"/>
        <v>775.47029443456029</v>
      </c>
      <c r="Y18">
        <f t="shared" si="0"/>
        <v>790.97970032325156</v>
      </c>
      <c r="Z18">
        <f t="shared" si="0"/>
        <v>806.79929432971653</v>
      </c>
      <c r="AA18">
        <f t="shared" si="0"/>
        <v>822.93528021631084</v>
      </c>
      <c r="AB18">
        <f t="shared" si="0"/>
        <v>839.39398582063723</v>
      </c>
      <c r="AC18">
        <f t="shared" si="0"/>
        <v>856.18186553705004</v>
      </c>
      <c r="AD18">
        <f t="shared" si="0"/>
        <v>873.30550284779076</v>
      </c>
      <c r="AE18">
        <f t="shared" si="0"/>
        <v>890.77161290474669</v>
      </c>
      <c r="AF18">
        <f t="shared" si="0"/>
        <v>908.5870451628416</v>
      </c>
    </row>
    <row r="19" spans="3:32" x14ac:dyDescent="0.25">
      <c r="C19" t="str">
        <f t="shared" si="1"/>
        <v/>
      </c>
      <c r="D19" t="str">
        <f t="shared" si="1"/>
        <v/>
      </c>
      <c r="E19" t="str">
        <f t="shared" si="1"/>
        <v/>
      </c>
      <c r="F19" t="str">
        <f t="shared" si="1"/>
        <v/>
      </c>
      <c r="G19" t="str">
        <f t="shared" si="1"/>
        <v/>
      </c>
      <c r="H19" t="str">
        <f t="shared" si="1"/>
        <v/>
      </c>
      <c r="I19">
        <f t="shared" si="1"/>
        <v>559.239208744194</v>
      </c>
      <c r="J19">
        <f t="shared" si="1"/>
        <v>570.42399291907782</v>
      </c>
      <c r="K19">
        <f t="shared" si="1"/>
        <v>581.83247277745943</v>
      </c>
      <c r="L19">
        <f t="shared" si="1"/>
        <v>593.46912223300853</v>
      </c>
      <c r="M19">
        <f t="shared" si="1"/>
        <v>605.33850467766899</v>
      </c>
      <c r="N19">
        <f t="shared" si="1"/>
        <v>617.44527477122222</v>
      </c>
      <c r="O19">
        <f t="shared" si="1"/>
        <v>629.79418026664666</v>
      </c>
      <c r="P19">
        <f t="shared" si="1"/>
        <v>642.39006387197969</v>
      </c>
      <c r="Q19">
        <f t="shared" si="1"/>
        <v>655.23786514941946</v>
      </c>
      <c r="R19">
        <f t="shared" si="1"/>
        <v>668.34262245240791</v>
      </c>
      <c r="S19">
        <f t="shared" si="0"/>
        <v>681.70947490145591</v>
      </c>
      <c r="T19">
        <f t="shared" si="0"/>
        <v>695.34366439948496</v>
      </c>
      <c r="U19">
        <f t="shared" si="0"/>
        <v>709.25053768747478</v>
      </c>
      <c r="V19">
        <f t="shared" si="0"/>
        <v>723.43554844122423</v>
      </c>
      <c r="W19">
        <f t="shared" si="0"/>
        <v>737.90425941004889</v>
      </c>
      <c r="X19">
        <f t="shared" si="0"/>
        <v>752.66234459824977</v>
      </c>
      <c r="Y19">
        <f t="shared" si="0"/>
        <v>767.71559149021471</v>
      </c>
      <c r="Z19">
        <f t="shared" si="0"/>
        <v>783.06990332001908</v>
      </c>
      <c r="AA19">
        <f t="shared" si="0"/>
        <v>798.73130138641932</v>
      </c>
      <c r="AB19">
        <f t="shared" si="0"/>
        <v>814.70592741414771</v>
      </c>
      <c r="AC19">
        <f t="shared" si="0"/>
        <v>831.00004596243082</v>
      </c>
      <c r="AD19">
        <f t="shared" si="0"/>
        <v>847.62004688167951</v>
      </c>
      <c r="AE19">
        <f t="shared" si="0"/>
        <v>864.57244781931286</v>
      </c>
      <c r="AF19">
        <f t="shared" si="0"/>
        <v>881.86389677569923</v>
      </c>
    </row>
    <row r="20" spans="3:32" x14ac:dyDescent="0.25">
      <c r="C20" t="str">
        <f t="shared" si="1"/>
        <v/>
      </c>
      <c r="D20" t="str">
        <f t="shared" si="1"/>
        <v/>
      </c>
      <c r="E20" t="str">
        <f t="shared" si="1"/>
        <v/>
      </c>
      <c r="F20" t="str">
        <f t="shared" si="1"/>
        <v/>
      </c>
      <c r="G20" t="str">
        <f t="shared" si="1"/>
        <v/>
      </c>
      <c r="H20" t="str">
        <f t="shared" si="1"/>
        <v/>
      </c>
      <c r="I20" t="str">
        <f t="shared" si="1"/>
        <v/>
      </c>
      <c r="J20">
        <f t="shared" si="1"/>
        <v>553.64681665675209</v>
      </c>
      <c r="K20">
        <f t="shared" si="1"/>
        <v>564.71975298988707</v>
      </c>
      <c r="L20">
        <f t="shared" si="1"/>
        <v>576.01414804968488</v>
      </c>
      <c r="M20">
        <f t="shared" si="1"/>
        <v>587.53443101067842</v>
      </c>
      <c r="N20">
        <f t="shared" si="1"/>
        <v>599.28511963089227</v>
      </c>
      <c r="O20">
        <f t="shared" si="1"/>
        <v>611.27082202350994</v>
      </c>
      <c r="P20">
        <f t="shared" si="1"/>
        <v>623.49623846398015</v>
      </c>
      <c r="Q20">
        <f t="shared" si="1"/>
        <v>635.96616323325986</v>
      </c>
      <c r="R20">
        <f t="shared" si="1"/>
        <v>648.68548649792524</v>
      </c>
      <c r="S20">
        <f t="shared" si="0"/>
        <v>661.65919622788385</v>
      </c>
      <c r="T20">
        <f t="shared" si="0"/>
        <v>674.89238015244132</v>
      </c>
      <c r="U20">
        <f t="shared" si="0"/>
        <v>688.39022775549006</v>
      </c>
      <c r="V20">
        <f t="shared" si="0"/>
        <v>702.15803231059999</v>
      </c>
      <c r="W20">
        <f t="shared" si="0"/>
        <v>716.20119295681195</v>
      </c>
      <c r="X20">
        <f t="shared" si="0"/>
        <v>730.5252168159484</v>
      </c>
      <c r="Y20">
        <f t="shared" si="0"/>
        <v>745.13572115226725</v>
      </c>
      <c r="Z20">
        <f t="shared" si="0"/>
        <v>760.03843557531252</v>
      </c>
      <c r="AA20">
        <f t="shared" si="0"/>
        <v>775.2392042868189</v>
      </c>
      <c r="AB20">
        <f t="shared" si="0"/>
        <v>790.74398837255512</v>
      </c>
      <c r="AC20">
        <f t="shared" si="0"/>
        <v>806.55886814000621</v>
      </c>
      <c r="AD20">
        <f t="shared" si="0"/>
        <v>822.69004550280647</v>
      </c>
      <c r="AE20">
        <f t="shared" si="0"/>
        <v>839.14384641286267</v>
      </c>
      <c r="AF20">
        <f t="shared" si="0"/>
        <v>855.92672334111967</v>
      </c>
    </row>
    <row r="21" spans="3:32" x14ac:dyDescent="0.25">
      <c r="C21" t="str">
        <f t="shared" si="1"/>
        <v/>
      </c>
      <c r="D21" t="str">
        <f t="shared" si="1"/>
        <v/>
      </c>
      <c r="E21" t="str">
        <f t="shared" si="1"/>
        <v/>
      </c>
      <c r="F21" t="str">
        <f t="shared" si="1"/>
        <v/>
      </c>
      <c r="G21" t="str">
        <f t="shared" si="1"/>
        <v/>
      </c>
      <c r="H21" t="str">
        <f t="shared" si="1"/>
        <v/>
      </c>
      <c r="I21" t="str">
        <f t="shared" si="1"/>
        <v/>
      </c>
      <c r="J21" t="str">
        <f t="shared" si="1"/>
        <v/>
      </c>
      <c r="K21">
        <f t="shared" si="1"/>
        <v>548.11034849018461</v>
      </c>
      <c r="L21">
        <f t="shared" si="1"/>
        <v>559.07255545998817</v>
      </c>
      <c r="M21">
        <f t="shared" si="1"/>
        <v>570.25400656918805</v>
      </c>
      <c r="N21">
        <f t="shared" si="1"/>
        <v>581.65908670057161</v>
      </c>
      <c r="O21">
        <f t="shared" si="1"/>
        <v>593.29226843458332</v>
      </c>
      <c r="P21">
        <f t="shared" si="1"/>
        <v>605.15811380327489</v>
      </c>
      <c r="Q21">
        <f t="shared" si="1"/>
        <v>617.26127607934029</v>
      </c>
      <c r="R21">
        <f t="shared" si="1"/>
        <v>629.60650160092723</v>
      </c>
      <c r="S21">
        <f t="shared" si="0"/>
        <v>642.19863163294599</v>
      </c>
      <c r="T21">
        <f t="shared" si="0"/>
        <v>655.04260426560506</v>
      </c>
      <c r="U21">
        <f t="shared" si="0"/>
        <v>668.14345635091695</v>
      </c>
      <c r="V21">
        <f t="shared" si="0"/>
        <v>681.50632547793521</v>
      </c>
      <c r="W21">
        <f t="shared" si="0"/>
        <v>695.13645198749396</v>
      </c>
      <c r="X21">
        <f t="shared" si="0"/>
        <v>709.03918102724379</v>
      </c>
      <c r="Y21">
        <f t="shared" si="0"/>
        <v>723.21996464778886</v>
      </c>
      <c r="Z21">
        <f t="shared" si="0"/>
        <v>737.68436394074456</v>
      </c>
      <c r="AA21">
        <f t="shared" si="0"/>
        <v>752.43805121955938</v>
      </c>
      <c r="AB21">
        <f t="shared" si="0"/>
        <v>767.48681224395068</v>
      </c>
      <c r="AC21">
        <f t="shared" si="0"/>
        <v>782.83654848882952</v>
      </c>
      <c r="AD21">
        <f t="shared" si="0"/>
        <v>798.49327945860614</v>
      </c>
      <c r="AE21">
        <f t="shared" si="0"/>
        <v>814.46314504777843</v>
      </c>
      <c r="AF21">
        <f t="shared" si="0"/>
        <v>830.752407948734</v>
      </c>
    </row>
    <row r="22" spans="3:32" x14ac:dyDescent="0.25">
      <c r="C22" t="str">
        <f t="shared" si="1"/>
        <v/>
      </c>
      <c r="D22" t="str">
        <f t="shared" si="1"/>
        <v/>
      </c>
      <c r="E22" t="str">
        <f t="shared" si="1"/>
        <v/>
      </c>
      <c r="F22" t="str">
        <f t="shared" si="1"/>
        <v/>
      </c>
      <c r="G22" t="str">
        <f t="shared" si="1"/>
        <v/>
      </c>
      <c r="H22" t="str">
        <f t="shared" si="1"/>
        <v/>
      </c>
      <c r="I22" t="str">
        <f t="shared" si="1"/>
        <v/>
      </c>
      <c r="J22" t="str">
        <f t="shared" si="1"/>
        <v/>
      </c>
      <c r="K22" t="str">
        <f t="shared" si="1"/>
        <v/>
      </c>
      <c r="L22">
        <f t="shared" si="1"/>
        <v>542.62924500528277</v>
      </c>
      <c r="M22">
        <f t="shared" si="1"/>
        <v>553.48182990538828</v>
      </c>
      <c r="N22">
        <f t="shared" si="1"/>
        <v>564.55146650349616</v>
      </c>
      <c r="O22">
        <f t="shared" si="1"/>
        <v>575.84249583356586</v>
      </c>
      <c r="P22">
        <f t="shared" si="1"/>
        <v>587.35934575023748</v>
      </c>
      <c r="Q22">
        <f t="shared" si="1"/>
        <v>599.10653266524218</v>
      </c>
      <c r="R22">
        <f t="shared" si="1"/>
        <v>611.08866331854688</v>
      </c>
      <c r="S22">
        <f t="shared" si="0"/>
        <v>623.31043658491797</v>
      </c>
      <c r="T22">
        <f t="shared" si="0"/>
        <v>635.77664531661651</v>
      </c>
      <c r="U22">
        <f t="shared" si="0"/>
        <v>648.49217822294895</v>
      </c>
      <c r="V22">
        <f t="shared" si="0"/>
        <v>661.46202178740782</v>
      </c>
      <c r="W22">
        <f t="shared" si="0"/>
        <v>674.69126222315583</v>
      </c>
      <c r="X22">
        <f t="shared" si="0"/>
        <v>688.18508746761904</v>
      </c>
      <c r="Y22">
        <f t="shared" si="0"/>
        <v>701.94878921697136</v>
      </c>
      <c r="Z22">
        <f t="shared" si="0"/>
        <v>715.987765001311</v>
      </c>
      <c r="AA22">
        <f t="shared" si="0"/>
        <v>730.30752030133715</v>
      </c>
      <c r="AB22">
        <f t="shared" si="0"/>
        <v>744.91367070736374</v>
      </c>
      <c r="AC22">
        <f t="shared" si="0"/>
        <v>759.81194412151115</v>
      </c>
      <c r="AD22">
        <f t="shared" si="0"/>
        <v>775.00818300394121</v>
      </c>
      <c r="AE22">
        <f t="shared" si="0"/>
        <v>790.50834666402011</v>
      </c>
      <c r="AF22">
        <f t="shared" si="0"/>
        <v>806.31851359730058</v>
      </c>
    </row>
    <row r="23" spans="3:32" x14ac:dyDescent="0.25">
      <c r="C23" t="str">
        <f t="shared" si="1"/>
        <v/>
      </c>
      <c r="D23" t="str">
        <f t="shared" si="1"/>
        <v/>
      </c>
      <c r="E23" t="str">
        <f t="shared" si="1"/>
        <v/>
      </c>
      <c r="F23" t="str">
        <f t="shared" si="1"/>
        <v/>
      </c>
      <c r="G23" t="str">
        <f t="shared" si="1"/>
        <v/>
      </c>
      <c r="H23" t="str">
        <f t="shared" si="1"/>
        <v/>
      </c>
      <c r="I23" t="str">
        <f t="shared" si="1"/>
        <v/>
      </c>
      <c r="J23" t="str">
        <f t="shared" si="1"/>
        <v/>
      </c>
      <c r="K23" t="str">
        <f t="shared" si="1"/>
        <v/>
      </c>
      <c r="L23" t="str">
        <f t="shared" si="1"/>
        <v/>
      </c>
      <c r="M23">
        <f t="shared" si="1"/>
        <v>537.2029525552299</v>
      </c>
      <c r="N23">
        <f t="shared" si="1"/>
        <v>547.9470116063344</v>
      </c>
      <c r="O23">
        <f t="shared" si="1"/>
        <v>558.90595183846119</v>
      </c>
      <c r="P23">
        <f t="shared" si="1"/>
        <v>570.08407087523017</v>
      </c>
      <c r="Q23">
        <f t="shared" si="1"/>
        <v>581.48575229273513</v>
      </c>
      <c r="R23">
        <f t="shared" si="1"/>
        <v>593.11546733858972</v>
      </c>
      <c r="S23">
        <f t="shared" si="0"/>
        <v>604.97777668536139</v>
      </c>
      <c r="T23">
        <f t="shared" si="0"/>
        <v>617.07733221906881</v>
      </c>
      <c r="U23">
        <f t="shared" si="0"/>
        <v>629.41887886345035</v>
      </c>
      <c r="V23">
        <f t="shared" si="0"/>
        <v>642.0072564407194</v>
      </c>
      <c r="W23">
        <f t="shared" si="0"/>
        <v>654.84740156953376</v>
      </c>
      <c r="X23">
        <f t="shared" si="0"/>
        <v>667.94434960092428</v>
      </c>
      <c r="Y23">
        <f t="shared" si="0"/>
        <v>681.30323659294288</v>
      </c>
      <c r="Z23">
        <f t="shared" si="0"/>
        <v>694.9293013248016</v>
      </c>
      <c r="AA23">
        <f t="shared" si="0"/>
        <v>708.82788735129793</v>
      </c>
      <c r="AB23">
        <f t="shared" si="0"/>
        <v>723.0044450983238</v>
      </c>
      <c r="AC23">
        <f t="shared" si="0"/>
        <v>737.46453400029009</v>
      </c>
      <c r="AD23">
        <f t="shared" si="0"/>
        <v>752.21382468029606</v>
      </c>
      <c r="AE23">
        <f t="shared" si="0"/>
        <v>767.25810117390176</v>
      </c>
      <c r="AF23">
        <f t="shared" si="0"/>
        <v>782.60326319737987</v>
      </c>
    </row>
    <row r="24" spans="3:32" x14ac:dyDescent="0.25">
      <c r="C24" t="str">
        <f t="shared" si="1"/>
        <v/>
      </c>
      <c r="D24" t="str">
        <f t="shared" si="1"/>
        <v/>
      </c>
      <c r="E24" t="str">
        <f t="shared" si="1"/>
        <v/>
      </c>
      <c r="F24" t="str">
        <f t="shared" si="1"/>
        <v/>
      </c>
      <c r="G24" t="str">
        <f t="shared" si="1"/>
        <v/>
      </c>
      <c r="H24" t="str">
        <f t="shared" si="1"/>
        <v/>
      </c>
      <c r="I24" t="str">
        <f t="shared" si="1"/>
        <v/>
      </c>
      <c r="J24" t="str">
        <f t="shared" si="1"/>
        <v/>
      </c>
      <c r="K24" t="str">
        <f t="shared" si="1"/>
        <v/>
      </c>
      <c r="L24" t="str">
        <f t="shared" si="1"/>
        <v/>
      </c>
      <c r="M24" t="str">
        <f t="shared" si="1"/>
        <v/>
      </c>
      <c r="N24">
        <f t="shared" si="1"/>
        <v>531.83092302967759</v>
      </c>
      <c r="O24">
        <f t="shared" si="1"/>
        <v>542.46754149027106</v>
      </c>
      <c r="P24">
        <f t="shared" si="1"/>
        <v>553.31689232007659</v>
      </c>
      <c r="Q24">
        <f t="shared" si="1"/>
        <v>564.38323016647792</v>
      </c>
      <c r="R24">
        <f t="shared" si="1"/>
        <v>575.67089476980777</v>
      </c>
      <c r="S24">
        <f t="shared" si="0"/>
        <v>587.18431266520383</v>
      </c>
      <c r="T24">
        <f t="shared" si="0"/>
        <v>598.9279989185078</v>
      </c>
      <c r="U24">
        <f t="shared" si="0"/>
        <v>610.9065588968781</v>
      </c>
      <c r="V24">
        <f t="shared" si="0"/>
        <v>623.12469007481582</v>
      </c>
      <c r="W24">
        <f t="shared" si="0"/>
        <v>635.58718387631222</v>
      </c>
      <c r="X24">
        <f t="shared" si="0"/>
        <v>648.29892755383844</v>
      </c>
      <c r="Y24">
        <f t="shared" si="0"/>
        <v>661.26490610491499</v>
      </c>
      <c r="Z24">
        <f t="shared" si="0"/>
        <v>674.49020422701346</v>
      </c>
      <c r="AA24">
        <f t="shared" si="0"/>
        <v>687.98000831155355</v>
      </c>
      <c r="AB24">
        <f t="shared" si="0"/>
        <v>701.73960847778494</v>
      </c>
      <c r="AC24">
        <f t="shared" si="0"/>
        <v>715.7744006473406</v>
      </c>
      <c r="AD24">
        <f t="shared" si="0"/>
        <v>730.08988866028722</v>
      </c>
      <c r="AE24">
        <f t="shared" si="0"/>
        <v>744.69168643349315</v>
      </c>
      <c r="AF24">
        <f t="shared" si="0"/>
        <v>759.58552016216277</v>
      </c>
    </row>
    <row r="25" spans="3:32" x14ac:dyDescent="0.25">
      <c r="C25" t="str">
        <f t="shared" si="1"/>
        <v/>
      </c>
      <c r="D25" t="str">
        <f t="shared" si="1"/>
        <v/>
      </c>
      <c r="E25" t="str">
        <f t="shared" si="1"/>
        <v/>
      </c>
      <c r="F25" t="str">
        <f t="shared" si="1"/>
        <v/>
      </c>
      <c r="G25" t="str">
        <f t="shared" si="1"/>
        <v/>
      </c>
      <c r="H25" t="str">
        <f t="shared" si="1"/>
        <v/>
      </c>
      <c r="I25" t="str">
        <f t="shared" si="1"/>
        <v/>
      </c>
      <c r="J25" t="str">
        <f t="shared" si="1"/>
        <v/>
      </c>
      <c r="K25" t="str">
        <f t="shared" si="1"/>
        <v/>
      </c>
      <c r="L25" t="str">
        <f t="shared" si="1"/>
        <v/>
      </c>
      <c r="M25" t="str">
        <f t="shared" si="1"/>
        <v/>
      </c>
      <c r="N25" t="str">
        <f t="shared" si="1"/>
        <v/>
      </c>
      <c r="O25">
        <f t="shared" si="1"/>
        <v>526.5126137993808</v>
      </c>
      <c r="P25">
        <f t="shared" si="1"/>
        <v>537.04286607536835</v>
      </c>
      <c r="Q25">
        <f t="shared" si="1"/>
        <v>547.78372339687587</v>
      </c>
      <c r="R25">
        <f t="shared" si="1"/>
        <v>558.7393978648131</v>
      </c>
      <c r="S25">
        <f t="shared" si="0"/>
        <v>569.91418582210974</v>
      </c>
      <c r="T25">
        <f t="shared" si="0"/>
        <v>581.3124695385518</v>
      </c>
      <c r="U25">
        <f t="shared" si="0"/>
        <v>592.9387189293227</v>
      </c>
      <c r="V25">
        <f t="shared" si="0"/>
        <v>604.79749330790935</v>
      </c>
      <c r="W25">
        <f t="shared" si="0"/>
        <v>616.89344317406767</v>
      </c>
      <c r="X25">
        <f t="shared" si="0"/>
        <v>629.23131203754906</v>
      </c>
      <c r="Y25">
        <f t="shared" si="0"/>
        <v>641.8159382783</v>
      </c>
      <c r="Z25">
        <f t="shared" si="0"/>
        <v>654.6522570438658</v>
      </c>
      <c r="AA25">
        <f t="shared" si="0"/>
        <v>667.74530218474331</v>
      </c>
      <c r="AB25">
        <f t="shared" si="0"/>
        <v>681.10020822843796</v>
      </c>
      <c r="AC25">
        <f t="shared" si="0"/>
        <v>694.72221239300711</v>
      </c>
      <c r="AD25">
        <f t="shared" si="0"/>
        <v>708.61665664086718</v>
      </c>
      <c r="AE25">
        <f t="shared" si="0"/>
        <v>722.78898977368431</v>
      </c>
      <c r="AF25">
        <f t="shared" si="0"/>
        <v>737.24476956915817</v>
      </c>
    </row>
    <row r="26" spans="3:32" x14ac:dyDescent="0.25">
      <c r="C26" t="str">
        <f t="shared" si="1"/>
        <v/>
      </c>
      <c r="D26" t="str">
        <f t="shared" si="1"/>
        <v/>
      </c>
      <c r="E26" t="str">
        <f t="shared" si="1"/>
        <v/>
      </c>
      <c r="F26" t="str">
        <f t="shared" si="1"/>
        <v/>
      </c>
      <c r="G26" t="str">
        <f t="shared" si="1"/>
        <v/>
      </c>
      <c r="H26" t="str">
        <f t="shared" si="1"/>
        <v/>
      </c>
      <c r="I26" t="str">
        <f t="shared" si="1"/>
        <v/>
      </c>
      <c r="J26" t="str">
        <f t="shared" si="1"/>
        <v/>
      </c>
      <c r="K26" t="str">
        <f t="shared" si="1"/>
        <v/>
      </c>
      <c r="L26" t="str">
        <f t="shared" si="1"/>
        <v/>
      </c>
      <c r="M26" t="str">
        <f t="shared" si="1"/>
        <v/>
      </c>
      <c r="N26" t="str">
        <f t="shared" si="1"/>
        <v/>
      </c>
      <c r="O26" t="str">
        <f t="shared" si="1"/>
        <v/>
      </c>
      <c r="P26">
        <f t="shared" si="1"/>
        <v>521.24748766138703</v>
      </c>
      <c r="Q26">
        <f t="shared" si="1"/>
        <v>531.67243741461471</v>
      </c>
      <c r="R26">
        <f t="shared" si="1"/>
        <v>542.30588616290709</v>
      </c>
      <c r="S26">
        <f t="shared" si="0"/>
        <v>553.15200388616495</v>
      </c>
      <c r="T26">
        <f t="shared" si="0"/>
        <v>564.21504396388866</v>
      </c>
      <c r="U26">
        <f t="shared" si="0"/>
        <v>575.49934484316623</v>
      </c>
      <c r="V26">
        <f t="shared" si="0"/>
        <v>587.00933174002944</v>
      </c>
      <c r="W26">
        <f t="shared" si="0"/>
        <v>598.74951837483025</v>
      </c>
      <c r="X26">
        <f t="shared" si="0"/>
        <v>610.72450874232698</v>
      </c>
      <c r="Y26">
        <f t="shared" si="0"/>
        <v>622.93899891717354</v>
      </c>
      <c r="Z26">
        <f t="shared" si="0"/>
        <v>635.39777889551704</v>
      </c>
      <c r="AA26">
        <f t="shared" si="0"/>
        <v>648.10573447342711</v>
      </c>
      <c r="AB26">
        <f t="shared" si="0"/>
        <v>661.06784916289587</v>
      </c>
      <c r="AC26">
        <f t="shared" si="0"/>
        <v>674.28920614615356</v>
      </c>
      <c r="AD26">
        <f t="shared" si="0"/>
        <v>687.77499026907708</v>
      </c>
      <c r="AE26">
        <f t="shared" si="0"/>
        <v>701.5304900744585</v>
      </c>
      <c r="AF26">
        <f t="shared" si="0"/>
        <v>715.56109987594743</v>
      </c>
    </row>
    <row r="27" spans="3:32" x14ac:dyDescent="0.25">
      <c r="C27" t="str">
        <f t="shared" si="1"/>
        <v/>
      </c>
      <c r="D27" t="str">
        <f t="shared" si="1"/>
        <v/>
      </c>
      <c r="E27" t="str">
        <f t="shared" si="1"/>
        <v/>
      </c>
      <c r="F27" t="str">
        <f t="shared" si="1"/>
        <v/>
      </c>
      <c r="G27" t="str">
        <f t="shared" si="1"/>
        <v/>
      </c>
      <c r="H27" t="str">
        <f t="shared" si="1"/>
        <v/>
      </c>
      <c r="I27" t="str">
        <f t="shared" si="1"/>
        <v/>
      </c>
      <c r="J27" t="str">
        <f t="shared" si="1"/>
        <v/>
      </c>
      <c r="K27" t="str">
        <f t="shared" si="1"/>
        <v/>
      </c>
      <c r="L27" t="str">
        <f t="shared" si="1"/>
        <v/>
      </c>
      <c r="M27" t="str">
        <f t="shared" si="1"/>
        <v/>
      </c>
      <c r="N27" t="str">
        <f t="shared" si="1"/>
        <v/>
      </c>
      <c r="O27" t="str">
        <f t="shared" si="1"/>
        <v/>
      </c>
      <c r="P27" t="str">
        <f t="shared" si="1"/>
        <v/>
      </c>
      <c r="Q27">
        <f t="shared" si="1"/>
        <v>516.03501278477313</v>
      </c>
      <c r="R27">
        <f t="shared" si="1"/>
        <v>526.35571304046857</v>
      </c>
      <c r="S27">
        <f t="shared" si="0"/>
        <v>536.88282730127798</v>
      </c>
      <c r="T27">
        <f t="shared" si="0"/>
        <v>547.62048384730326</v>
      </c>
      <c r="U27">
        <f t="shared" si="0"/>
        <v>558.57289352424982</v>
      </c>
      <c r="V27">
        <f t="shared" si="0"/>
        <v>569.74435139473451</v>
      </c>
      <c r="W27">
        <f t="shared" si="0"/>
        <v>581.13923842262909</v>
      </c>
      <c r="X27">
        <f t="shared" si="0"/>
        <v>592.76202319108199</v>
      </c>
      <c r="Y27">
        <f t="shared" si="0"/>
        <v>604.6172636549037</v>
      </c>
      <c r="Z27">
        <f t="shared" si="0"/>
        <v>616.70960892800178</v>
      </c>
      <c r="AA27">
        <f t="shared" si="0"/>
        <v>629.04380110656189</v>
      </c>
      <c r="AB27">
        <f t="shared" si="0"/>
        <v>641.62467712869284</v>
      </c>
      <c r="AC27">
        <f t="shared" si="0"/>
        <v>654.45717067126691</v>
      </c>
      <c r="AD27">
        <f t="shared" si="0"/>
        <v>667.54631408469197</v>
      </c>
      <c r="AE27">
        <f t="shared" si="0"/>
        <v>680.89724036638631</v>
      </c>
      <c r="AF27">
        <f t="shared" si="0"/>
        <v>694.51518517371392</v>
      </c>
    </row>
    <row r="28" spans="3:32" x14ac:dyDescent="0.25">
      <c r="C28" t="str">
        <f t="shared" si="1"/>
        <v/>
      </c>
      <c r="D28" t="str">
        <f t="shared" si="1"/>
        <v/>
      </c>
      <c r="E28" t="str">
        <f t="shared" si="1"/>
        <v/>
      </c>
      <c r="F28" t="str">
        <f t="shared" si="1"/>
        <v/>
      </c>
      <c r="G28" t="str">
        <f t="shared" si="1"/>
        <v/>
      </c>
      <c r="H28" t="str">
        <f t="shared" si="1"/>
        <v/>
      </c>
      <c r="I28" t="str">
        <f t="shared" si="1"/>
        <v/>
      </c>
      <c r="J28" t="str">
        <f t="shared" si="1"/>
        <v/>
      </c>
      <c r="K28" t="str">
        <f t="shared" si="1"/>
        <v/>
      </c>
      <c r="L28" t="str">
        <f t="shared" si="1"/>
        <v/>
      </c>
      <c r="M28" t="str">
        <f t="shared" si="1"/>
        <v/>
      </c>
      <c r="N28" t="str">
        <f t="shared" si="1"/>
        <v/>
      </c>
      <c r="O28" t="str">
        <f t="shared" si="1"/>
        <v/>
      </c>
      <c r="P28" t="str">
        <f t="shared" si="1"/>
        <v/>
      </c>
      <c r="Q28" t="str">
        <f t="shared" si="1"/>
        <v/>
      </c>
      <c r="R28">
        <f t="shared" ref="R28:AF42" si="2">IF(Q27="",IF(Q28="","",Q28*$B$3),Q27*$B$4)</f>
        <v>510.87466265692541</v>
      </c>
      <c r="S28">
        <f t="shared" si="2"/>
        <v>521.09215591006387</v>
      </c>
      <c r="T28">
        <f t="shared" si="2"/>
        <v>531.51399902826518</v>
      </c>
      <c r="U28">
        <f t="shared" si="2"/>
        <v>542.14427900883027</v>
      </c>
      <c r="V28">
        <f t="shared" si="2"/>
        <v>552.98716458900731</v>
      </c>
      <c r="W28">
        <f t="shared" si="2"/>
        <v>564.0469078807871</v>
      </c>
      <c r="X28">
        <f t="shared" si="2"/>
        <v>575.32784603840275</v>
      </c>
      <c r="Y28">
        <f t="shared" si="2"/>
        <v>586.83440295917114</v>
      </c>
      <c r="Z28">
        <f t="shared" si="2"/>
        <v>598.57109101835465</v>
      </c>
      <c r="AA28">
        <f t="shared" si="2"/>
        <v>610.54251283872179</v>
      </c>
      <c r="AB28">
        <f t="shared" si="2"/>
        <v>622.7533630954963</v>
      </c>
      <c r="AC28">
        <f t="shared" si="2"/>
        <v>635.20843035740586</v>
      </c>
      <c r="AD28">
        <f t="shared" si="2"/>
        <v>647.91259896455426</v>
      </c>
      <c r="AE28">
        <f t="shared" si="2"/>
        <v>660.87085094384508</v>
      </c>
      <c r="AF28">
        <f t="shared" si="2"/>
        <v>674.0882679627224</v>
      </c>
    </row>
    <row r="29" spans="3:32" x14ac:dyDescent="0.25">
      <c r="C29" t="str">
        <f t="shared" ref="C29:R42" si="3">IF(B28="",IF(B29="","",B29*$B$3),B28*$B$4)</f>
        <v/>
      </c>
      <c r="D29" t="str">
        <f t="shared" si="3"/>
        <v/>
      </c>
      <c r="E29" t="str">
        <f t="shared" si="3"/>
        <v/>
      </c>
      <c r="F29" t="str">
        <f t="shared" si="3"/>
        <v/>
      </c>
      <c r="G29" t="str">
        <f t="shared" si="3"/>
        <v/>
      </c>
      <c r="H29" t="str">
        <f t="shared" si="3"/>
        <v/>
      </c>
      <c r="I29" t="str">
        <f t="shared" si="3"/>
        <v/>
      </c>
      <c r="J29" t="str">
        <f t="shared" si="3"/>
        <v/>
      </c>
      <c r="K29" t="str">
        <f t="shared" si="3"/>
        <v/>
      </c>
      <c r="L29" t="str">
        <f t="shared" si="3"/>
        <v/>
      </c>
      <c r="M29" t="str">
        <f t="shared" si="3"/>
        <v/>
      </c>
      <c r="N29" t="str">
        <f t="shared" si="3"/>
        <v/>
      </c>
      <c r="O29" t="str">
        <f t="shared" si="3"/>
        <v/>
      </c>
      <c r="P29" t="str">
        <f t="shared" si="3"/>
        <v/>
      </c>
      <c r="Q29" t="str">
        <f t="shared" si="3"/>
        <v/>
      </c>
      <c r="R29" t="str">
        <f t="shared" si="3"/>
        <v/>
      </c>
      <c r="S29">
        <f t="shared" si="2"/>
        <v>505.76591603035615</v>
      </c>
      <c r="T29">
        <f t="shared" si="2"/>
        <v>515.88123435096327</v>
      </c>
      <c r="U29">
        <f t="shared" si="2"/>
        <v>526.19885903798252</v>
      </c>
      <c r="V29">
        <f t="shared" si="2"/>
        <v>536.72283621874192</v>
      </c>
      <c r="W29">
        <f t="shared" si="2"/>
        <v>547.45729294311718</v>
      </c>
      <c r="X29">
        <f t="shared" si="2"/>
        <v>558.40643880197922</v>
      </c>
      <c r="Y29">
        <f t="shared" si="2"/>
        <v>569.57456757801867</v>
      </c>
      <c r="Z29">
        <f t="shared" si="2"/>
        <v>580.96605892957939</v>
      </c>
      <c r="AA29">
        <f t="shared" si="2"/>
        <v>592.58538010817108</v>
      </c>
      <c r="AB29">
        <f t="shared" si="2"/>
        <v>604.43708771033459</v>
      </c>
      <c r="AC29">
        <f t="shared" si="2"/>
        <v>616.52582946454129</v>
      </c>
      <c r="AD29">
        <f t="shared" si="2"/>
        <v>628.85634605383177</v>
      </c>
      <c r="AE29">
        <f t="shared" si="2"/>
        <v>641.43347297490868</v>
      </c>
      <c r="AF29">
        <f t="shared" si="2"/>
        <v>654.26214243440666</v>
      </c>
    </row>
    <row r="30" spans="3:32" x14ac:dyDescent="0.25">
      <c r="C30" t="str">
        <f t="shared" si="3"/>
        <v/>
      </c>
      <c r="D30" t="str">
        <f t="shared" si="3"/>
        <v/>
      </c>
      <c r="E30" t="str">
        <f t="shared" si="3"/>
        <v/>
      </c>
      <c r="F30" t="str">
        <f t="shared" si="3"/>
        <v/>
      </c>
      <c r="G30" t="str">
        <f t="shared" si="3"/>
        <v/>
      </c>
      <c r="H30" t="str">
        <f t="shared" si="3"/>
        <v/>
      </c>
      <c r="I30" t="str">
        <f t="shared" si="3"/>
        <v/>
      </c>
      <c r="J30" t="str">
        <f t="shared" si="3"/>
        <v/>
      </c>
      <c r="K30" t="str">
        <f t="shared" si="3"/>
        <v/>
      </c>
      <c r="L30" t="str">
        <f t="shared" si="3"/>
        <v/>
      </c>
      <c r="M30" t="str">
        <f t="shared" si="3"/>
        <v/>
      </c>
      <c r="N30" t="str">
        <f t="shared" si="3"/>
        <v/>
      </c>
      <c r="O30" t="str">
        <f t="shared" si="3"/>
        <v/>
      </c>
      <c r="P30" t="str">
        <f t="shared" si="3"/>
        <v/>
      </c>
      <c r="Q30" t="str">
        <f t="shared" si="3"/>
        <v/>
      </c>
      <c r="R30" t="str">
        <f t="shared" si="3"/>
        <v/>
      </c>
      <c r="S30" t="str">
        <f t="shared" si="2"/>
        <v/>
      </c>
      <c r="T30">
        <f t="shared" si="2"/>
        <v>500.70825687005259</v>
      </c>
      <c r="U30">
        <f t="shared" si="2"/>
        <v>510.72242200745364</v>
      </c>
      <c r="V30">
        <f t="shared" si="2"/>
        <v>520.9368704476027</v>
      </c>
      <c r="W30">
        <f t="shared" si="2"/>
        <v>531.35560785655446</v>
      </c>
      <c r="X30">
        <f t="shared" si="2"/>
        <v>541.98272001368605</v>
      </c>
      <c r="Y30">
        <f t="shared" si="2"/>
        <v>552.82237441395944</v>
      </c>
      <c r="Z30">
        <f t="shared" si="2"/>
        <v>563.87882190223843</v>
      </c>
      <c r="AA30">
        <f t="shared" si="2"/>
        <v>575.15639834028354</v>
      </c>
      <c r="AB30">
        <f t="shared" si="2"/>
        <v>586.65952630708932</v>
      </c>
      <c r="AC30">
        <f t="shared" si="2"/>
        <v>598.39271683323125</v>
      </c>
      <c r="AD30">
        <f t="shared" si="2"/>
        <v>610.36057116989582</v>
      </c>
      <c r="AE30">
        <f t="shared" si="2"/>
        <v>622.56778259329349</v>
      </c>
      <c r="AF30">
        <f t="shared" si="2"/>
        <v>635.01913824515964</v>
      </c>
    </row>
    <row r="31" spans="3:32" x14ac:dyDescent="0.25">
      <c r="C31" t="str">
        <f t="shared" si="3"/>
        <v/>
      </c>
      <c r="D31" t="str">
        <f t="shared" si="3"/>
        <v/>
      </c>
      <c r="E31" t="str">
        <f t="shared" si="3"/>
        <v/>
      </c>
      <c r="F31" t="str">
        <f t="shared" si="3"/>
        <v/>
      </c>
      <c r="G31" t="str">
        <f t="shared" si="3"/>
        <v/>
      </c>
      <c r="H31" t="str">
        <f t="shared" si="3"/>
        <v/>
      </c>
      <c r="I31" t="str">
        <f t="shared" si="3"/>
        <v/>
      </c>
      <c r="J31" t="str">
        <f t="shared" si="3"/>
        <v/>
      </c>
      <c r="K31" t="str">
        <f t="shared" si="3"/>
        <v/>
      </c>
      <c r="L31" t="str">
        <f t="shared" si="3"/>
        <v/>
      </c>
      <c r="M31" t="str">
        <f t="shared" si="3"/>
        <v/>
      </c>
      <c r="N31" t="str">
        <f t="shared" si="3"/>
        <v/>
      </c>
      <c r="O31" t="str">
        <f t="shared" si="3"/>
        <v/>
      </c>
      <c r="P31" t="str">
        <f t="shared" si="3"/>
        <v/>
      </c>
      <c r="Q31" t="str">
        <f t="shared" si="3"/>
        <v/>
      </c>
      <c r="R31" t="str">
        <f t="shared" si="3"/>
        <v/>
      </c>
      <c r="S31" t="str">
        <f t="shared" si="2"/>
        <v/>
      </c>
      <c r="T31" t="str">
        <f t="shared" si="2"/>
        <v/>
      </c>
      <c r="U31">
        <f t="shared" si="2"/>
        <v>495.70117430135207</v>
      </c>
      <c r="V31">
        <f t="shared" si="2"/>
        <v>505.61519778737909</v>
      </c>
      <c r="W31">
        <f t="shared" si="2"/>
        <v>515.72750174312671</v>
      </c>
      <c r="X31">
        <f t="shared" si="2"/>
        <v>526.04205177798895</v>
      </c>
      <c r="Y31">
        <f t="shared" si="2"/>
        <v>536.56289281354918</v>
      </c>
      <c r="Z31">
        <f t="shared" si="2"/>
        <v>547.29415066981983</v>
      </c>
      <c r="AA31">
        <f t="shared" si="2"/>
        <v>558.24003368321598</v>
      </c>
      <c r="AB31">
        <f t="shared" si="2"/>
        <v>569.40483435688066</v>
      </c>
      <c r="AC31">
        <f t="shared" si="2"/>
        <v>580.79293104401847</v>
      </c>
      <c r="AD31">
        <f t="shared" si="2"/>
        <v>592.4087896648989</v>
      </c>
      <c r="AE31">
        <f t="shared" si="2"/>
        <v>604.25696545819687</v>
      </c>
      <c r="AF31">
        <f t="shared" si="2"/>
        <v>616.34210476736052</v>
      </c>
    </row>
    <row r="32" spans="3:32" x14ac:dyDescent="0.25">
      <c r="C32" t="str">
        <f t="shared" si="3"/>
        <v/>
      </c>
      <c r="D32" t="str">
        <f t="shared" si="3"/>
        <v/>
      </c>
      <c r="E32" t="str">
        <f t="shared" si="3"/>
        <v/>
      </c>
      <c r="F32" t="str">
        <f t="shared" si="3"/>
        <v/>
      </c>
      <c r="G32" t="str">
        <f t="shared" si="3"/>
        <v/>
      </c>
      <c r="H32" t="str">
        <f t="shared" si="3"/>
        <v/>
      </c>
      <c r="I32" t="str">
        <f t="shared" si="3"/>
        <v/>
      </c>
      <c r="J32" t="str">
        <f t="shared" si="3"/>
        <v/>
      </c>
      <c r="K32" t="str">
        <f t="shared" si="3"/>
        <v/>
      </c>
      <c r="L32" t="str">
        <f t="shared" si="3"/>
        <v/>
      </c>
      <c r="M32" t="str">
        <f t="shared" si="3"/>
        <v/>
      </c>
      <c r="N32" t="str">
        <f t="shared" si="3"/>
        <v/>
      </c>
      <c r="O32" t="str">
        <f t="shared" si="3"/>
        <v/>
      </c>
      <c r="P32" t="str">
        <f t="shared" si="3"/>
        <v/>
      </c>
      <c r="Q32" t="str">
        <f t="shared" si="3"/>
        <v/>
      </c>
      <c r="R32" t="str">
        <f t="shared" si="3"/>
        <v/>
      </c>
      <c r="S32" t="str">
        <f t="shared" si="2"/>
        <v/>
      </c>
      <c r="T32" t="str">
        <f t="shared" si="2"/>
        <v/>
      </c>
      <c r="U32" t="str">
        <f t="shared" si="2"/>
        <v/>
      </c>
      <c r="V32">
        <f t="shared" si="2"/>
        <v>490.74416255833853</v>
      </c>
      <c r="W32">
        <f t="shared" si="2"/>
        <v>500.55904580950528</v>
      </c>
      <c r="X32">
        <f t="shared" si="2"/>
        <v>510.57022672569542</v>
      </c>
      <c r="Y32">
        <f t="shared" si="2"/>
        <v>520.781631260209</v>
      </c>
      <c r="Z32">
        <f t="shared" si="2"/>
        <v>531.19726388541369</v>
      </c>
      <c r="AA32">
        <f t="shared" si="2"/>
        <v>541.82120916312158</v>
      </c>
      <c r="AB32">
        <f t="shared" si="2"/>
        <v>552.65763334638382</v>
      </c>
      <c r="AC32">
        <f t="shared" si="2"/>
        <v>563.7107860133118</v>
      </c>
      <c r="AD32">
        <f t="shared" si="2"/>
        <v>574.98500173357831</v>
      </c>
      <c r="AE32">
        <f t="shared" si="2"/>
        <v>586.48470176824992</v>
      </c>
      <c r="AF32">
        <f t="shared" si="2"/>
        <v>598.21439580361493</v>
      </c>
    </row>
    <row r="33" spans="1:33" x14ac:dyDescent="0.25">
      <c r="C33" t="str">
        <f t="shared" si="3"/>
        <v/>
      </c>
      <c r="D33" t="str">
        <f t="shared" si="3"/>
        <v/>
      </c>
      <c r="E33" t="str">
        <f t="shared" si="3"/>
        <v/>
      </c>
      <c r="F33" t="str">
        <f t="shared" si="3"/>
        <v/>
      </c>
      <c r="G33" t="str">
        <f t="shared" si="3"/>
        <v/>
      </c>
      <c r="H33" t="str">
        <f t="shared" si="3"/>
        <v/>
      </c>
      <c r="I33" t="str">
        <f t="shared" si="3"/>
        <v/>
      </c>
      <c r="J33" t="str">
        <f t="shared" si="3"/>
        <v/>
      </c>
      <c r="K33" t="str">
        <f t="shared" si="3"/>
        <v/>
      </c>
      <c r="L33" t="str">
        <f t="shared" si="3"/>
        <v/>
      </c>
      <c r="M33" t="str">
        <f t="shared" si="3"/>
        <v/>
      </c>
      <c r="N33" t="str">
        <f t="shared" si="3"/>
        <v/>
      </c>
      <c r="O33" t="str">
        <f t="shared" si="3"/>
        <v/>
      </c>
      <c r="P33" t="str">
        <f t="shared" si="3"/>
        <v/>
      </c>
      <c r="Q33" t="str">
        <f t="shared" si="3"/>
        <v/>
      </c>
      <c r="R33" t="str">
        <f t="shared" si="3"/>
        <v/>
      </c>
      <c r="S33" t="str">
        <f t="shared" si="2"/>
        <v/>
      </c>
      <c r="T33" t="str">
        <f t="shared" si="2"/>
        <v/>
      </c>
      <c r="U33" t="str">
        <f t="shared" si="2"/>
        <v/>
      </c>
      <c r="V33" t="str">
        <f t="shared" si="2"/>
        <v/>
      </c>
      <c r="W33">
        <f t="shared" si="2"/>
        <v>485.83672093275516</v>
      </c>
      <c r="X33">
        <f t="shared" si="2"/>
        <v>495.55345535141021</v>
      </c>
      <c r="Y33">
        <f t="shared" si="2"/>
        <v>505.46452445843846</v>
      </c>
      <c r="Z33">
        <f t="shared" si="2"/>
        <v>515.57381494760693</v>
      </c>
      <c r="AA33">
        <f t="shared" si="2"/>
        <v>525.88529124655952</v>
      </c>
      <c r="AB33">
        <f t="shared" si="2"/>
        <v>536.4029970714904</v>
      </c>
      <c r="AC33">
        <f t="shared" si="2"/>
        <v>547.13105701292</v>
      </c>
      <c r="AD33">
        <f t="shared" si="2"/>
        <v>558.07367815317866</v>
      </c>
      <c r="AE33">
        <f t="shared" si="2"/>
        <v>569.23515171624251</v>
      </c>
      <c r="AF33">
        <f t="shared" si="2"/>
        <v>580.61985475056747</v>
      </c>
    </row>
    <row r="34" spans="1:33" x14ac:dyDescent="0.25">
      <c r="C34" t="str">
        <f t="shared" si="3"/>
        <v/>
      </c>
      <c r="D34" t="str">
        <f t="shared" si="3"/>
        <v/>
      </c>
      <c r="E34" t="str">
        <f t="shared" si="3"/>
        <v/>
      </c>
      <c r="F34" t="str">
        <f t="shared" si="3"/>
        <v/>
      </c>
      <c r="G34" t="str">
        <f t="shared" si="3"/>
        <v/>
      </c>
      <c r="H34" t="str">
        <f t="shared" si="3"/>
        <v/>
      </c>
      <c r="I34" t="str">
        <f t="shared" si="3"/>
        <v/>
      </c>
      <c r="J34" t="str">
        <f t="shared" si="3"/>
        <v/>
      </c>
      <c r="K34" t="str">
        <f t="shared" si="3"/>
        <v/>
      </c>
      <c r="L34" t="str">
        <f t="shared" si="3"/>
        <v/>
      </c>
      <c r="M34" t="str">
        <f t="shared" si="3"/>
        <v/>
      </c>
      <c r="N34" t="str">
        <f t="shared" si="3"/>
        <v/>
      </c>
      <c r="O34" t="str">
        <f t="shared" si="3"/>
        <v/>
      </c>
      <c r="P34" t="str">
        <f t="shared" si="3"/>
        <v/>
      </c>
      <c r="Q34" t="str">
        <f t="shared" si="3"/>
        <v/>
      </c>
      <c r="R34" t="str">
        <f t="shared" si="3"/>
        <v/>
      </c>
      <c r="S34" t="str">
        <f t="shared" si="2"/>
        <v/>
      </c>
      <c r="T34" t="str">
        <f t="shared" si="2"/>
        <v/>
      </c>
      <c r="U34" t="str">
        <f t="shared" si="2"/>
        <v/>
      </c>
      <c r="V34" t="str">
        <f t="shared" si="2"/>
        <v/>
      </c>
      <c r="W34" t="str">
        <f t="shared" si="2"/>
        <v/>
      </c>
      <c r="X34">
        <f t="shared" si="2"/>
        <v>480.97835372342757</v>
      </c>
      <c r="Y34">
        <f t="shared" si="2"/>
        <v>490.59792079789611</v>
      </c>
      <c r="Z34">
        <f t="shared" si="2"/>
        <v>500.40987921385408</v>
      </c>
      <c r="AA34">
        <f t="shared" si="2"/>
        <v>510.41807679813087</v>
      </c>
      <c r="AB34">
        <f t="shared" si="2"/>
        <v>520.6264383340939</v>
      </c>
      <c r="AC34">
        <f t="shared" si="2"/>
        <v>531.03896710077549</v>
      </c>
      <c r="AD34">
        <f t="shared" si="2"/>
        <v>541.65974644279083</v>
      </c>
      <c r="AE34">
        <f t="shared" si="2"/>
        <v>552.49294137164691</v>
      </c>
      <c r="AF34">
        <f t="shared" si="2"/>
        <v>563.54280019908003</v>
      </c>
    </row>
    <row r="35" spans="1:33" x14ac:dyDescent="0.25">
      <c r="C35" t="str">
        <f t="shared" si="3"/>
        <v/>
      </c>
      <c r="D35" t="str">
        <f t="shared" si="3"/>
        <v/>
      </c>
      <c r="E35" t="str">
        <f t="shared" si="3"/>
        <v/>
      </c>
      <c r="F35" t="str">
        <f t="shared" si="3"/>
        <v/>
      </c>
      <c r="G35" t="str">
        <f t="shared" si="3"/>
        <v/>
      </c>
      <c r="H35" t="str">
        <f t="shared" si="3"/>
        <v/>
      </c>
      <c r="I35" t="str">
        <f t="shared" si="3"/>
        <v/>
      </c>
      <c r="J35" t="str">
        <f t="shared" si="3"/>
        <v/>
      </c>
      <c r="K35" t="str">
        <f t="shared" si="3"/>
        <v/>
      </c>
      <c r="L35" t="str">
        <f t="shared" si="3"/>
        <v/>
      </c>
      <c r="M35" t="str">
        <f t="shared" si="3"/>
        <v/>
      </c>
      <c r="N35" t="str">
        <f t="shared" si="3"/>
        <v/>
      </c>
      <c r="O35" t="str">
        <f t="shared" si="3"/>
        <v/>
      </c>
      <c r="P35" t="str">
        <f t="shared" si="3"/>
        <v/>
      </c>
      <c r="Q35" t="str">
        <f t="shared" si="3"/>
        <v/>
      </c>
      <c r="R35" t="str">
        <f t="shared" si="3"/>
        <v/>
      </c>
      <c r="S35" t="str">
        <f t="shared" si="2"/>
        <v/>
      </c>
      <c r="T35" t="str">
        <f t="shared" si="2"/>
        <v/>
      </c>
      <c r="U35" t="str">
        <f t="shared" si="2"/>
        <v/>
      </c>
      <c r="V35" t="str">
        <f t="shared" si="2"/>
        <v/>
      </c>
      <c r="W35" t="str">
        <f t="shared" si="2"/>
        <v/>
      </c>
      <c r="X35" t="str">
        <f t="shared" si="2"/>
        <v/>
      </c>
      <c r="Y35">
        <f t="shared" si="2"/>
        <v>476.16857018619328</v>
      </c>
      <c r="Z35">
        <f t="shared" si="2"/>
        <v>485.69194158991712</v>
      </c>
      <c r="AA35">
        <f t="shared" si="2"/>
        <v>495.40578042171552</v>
      </c>
      <c r="AB35">
        <f t="shared" si="2"/>
        <v>505.31389603014958</v>
      </c>
      <c r="AC35">
        <f t="shared" si="2"/>
        <v>515.420173950753</v>
      </c>
      <c r="AD35">
        <f t="shared" si="2"/>
        <v>525.72857742976771</v>
      </c>
      <c r="AE35">
        <f t="shared" si="2"/>
        <v>536.24314897836291</v>
      </c>
      <c r="AF35">
        <f t="shared" si="2"/>
        <v>546.96801195793046</v>
      </c>
    </row>
    <row r="36" spans="1:33" x14ac:dyDescent="0.25">
      <c r="C36" t="str">
        <f t="shared" si="3"/>
        <v/>
      </c>
      <c r="D36" t="str">
        <f t="shared" si="3"/>
        <v/>
      </c>
      <c r="E36" t="str">
        <f t="shared" si="3"/>
        <v/>
      </c>
      <c r="F36" t="str">
        <f t="shared" si="3"/>
        <v/>
      </c>
      <c r="G36" t="str">
        <f t="shared" si="3"/>
        <v/>
      </c>
      <c r="H36" t="str">
        <f t="shared" si="3"/>
        <v/>
      </c>
      <c r="I36" t="str">
        <f t="shared" si="3"/>
        <v/>
      </c>
      <c r="J36" t="str">
        <f t="shared" si="3"/>
        <v/>
      </c>
      <c r="K36" t="str">
        <f t="shared" si="3"/>
        <v/>
      </c>
      <c r="L36" t="str">
        <f t="shared" si="3"/>
        <v/>
      </c>
      <c r="M36" t="str">
        <f t="shared" si="3"/>
        <v/>
      </c>
      <c r="N36" t="str">
        <f t="shared" si="3"/>
        <v/>
      </c>
      <c r="O36" t="str">
        <f t="shared" si="3"/>
        <v/>
      </c>
      <c r="P36" t="str">
        <f t="shared" si="3"/>
        <v/>
      </c>
      <c r="Q36" t="str">
        <f t="shared" si="3"/>
        <v/>
      </c>
      <c r="R36" t="str">
        <f t="shared" si="3"/>
        <v/>
      </c>
      <c r="S36" t="str">
        <f t="shared" si="2"/>
        <v/>
      </c>
      <c r="T36" t="str">
        <f t="shared" si="2"/>
        <v/>
      </c>
      <c r="U36" t="str">
        <f t="shared" si="2"/>
        <v/>
      </c>
      <c r="V36" t="str">
        <f t="shared" si="2"/>
        <v/>
      </c>
      <c r="W36" t="str">
        <f t="shared" si="2"/>
        <v/>
      </c>
      <c r="X36" t="str">
        <f t="shared" si="2"/>
        <v/>
      </c>
      <c r="Y36" t="str">
        <f t="shared" si="2"/>
        <v/>
      </c>
      <c r="Z36">
        <f t="shared" si="2"/>
        <v>471.40688448433133</v>
      </c>
      <c r="AA36">
        <f t="shared" si="2"/>
        <v>480.83502217401792</v>
      </c>
      <c r="AB36">
        <f t="shared" si="2"/>
        <v>490.45172261749838</v>
      </c>
      <c r="AC36">
        <f t="shared" si="2"/>
        <v>500.26075706984807</v>
      </c>
      <c r="AD36">
        <f t="shared" si="2"/>
        <v>510.26597221124547</v>
      </c>
      <c r="AE36">
        <f t="shared" si="2"/>
        <v>520.47129165547005</v>
      </c>
      <c r="AF36">
        <f t="shared" si="2"/>
        <v>530.88071748857931</v>
      </c>
    </row>
    <row r="37" spans="1:33" x14ac:dyDescent="0.25">
      <c r="C37" t="str">
        <f t="shared" si="3"/>
        <v/>
      </c>
      <c r="D37" t="str">
        <f t="shared" si="3"/>
        <v/>
      </c>
      <c r="E37" t="str">
        <f t="shared" si="3"/>
        <v/>
      </c>
      <c r="F37" t="str">
        <f t="shared" si="3"/>
        <v/>
      </c>
      <c r="G37" t="str">
        <f t="shared" si="3"/>
        <v/>
      </c>
      <c r="H37" t="str">
        <f t="shared" si="3"/>
        <v/>
      </c>
      <c r="I37" t="str">
        <f t="shared" si="3"/>
        <v/>
      </c>
      <c r="J37" t="str">
        <f t="shared" si="3"/>
        <v/>
      </c>
      <c r="K37" t="str">
        <f t="shared" si="3"/>
        <v/>
      </c>
      <c r="L37" t="str">
        <f t="shared" si="3"/>
        <v/>
      </c>
      <c r="M37" t="str">
        <f t="shared" si="3"/>
        <v/>
      </c>
      <c r="N37" t="str">
        <f t="shared" si="3"/>
        <v/>
      </c>
      <c r="O37" t="str">
        <f t="shared" si="3"/>
        <v/>
      </c>
      <c r="P37" t="str">
        <f t="shared" si="3"/>
        <v/>
      </c>
      <c r="Q37" t="str">
        <f t="shared" si="3"/>
        <v/>
      </c>
      <c r="R37" t="str">
        <f t="shared" si="3"/>
        <v/>
      </c>
      <c r="S37" t="str">
        <f t="shared" si="2"/>
        <v/>
      </c>
      <c r="T37" t="str">
        <f t="shared" si="2"/>
        <v/>
      </c>
      <c r="U37" t="str">
        <f t="shared" si="2"/>
        <v/>
      </c>
      <c r="V37" t="str">
        <f t="shared" si="2"/>
        <v/>
      </c>
      <c r="W37" t="str">
        <f t="shared" si="2"/>
        <v/>
      </c>
      <c r="X37" t="str">
        <f t="shared" si="2"/>
        <v/>
      </c>
      <c r="Y37" t="str">
        <f t="shared" si="2"/>
        <v/>
      </c>
      <c r="Z37" t="str">
        <f t="shared" si="2"/>
        <v/>
      </c>
      <c r="AA37">
        <f t="shared" si="2"/>
        <v>466.692815639488</v>
      </c>
      <c r="AB37">
        <f t="shared" si="2"/>
        <v>476.02667195227775</v>
      </c>
      <c r="AC37">
        <f t="shared" si="2"/>
        <v>485.54720539132342</v>
      </c>
      <c r="AD37">
        <f t="shared" si="2"/>
        <v>495.25814949914957</v>
      </c>
      <c r="AE37">
        <f t="shared" si="2"/>
        <v>505.16331248913303</v>
      </c>
      <c r="AF37">
        <f t="shared" si="2"/>
        <v>515.26657873891531</v>
      </c>
    </row>
    <row r="38" spans="1:33" x14ac:dyDescent="0.25">
      <c r="C38" t="str">
        <f t="shared" si="3"/>
        <v/>
      </c>
      <c r="D38" t="str">
        <f t="shared" si="3"/>
        <v/>
      </c>
      <c r="E38" t="str">
        <f t="shared" si="3"/>
        <v/>
      </c>
      <c r="F38" t="str">
        <f t="shared" si="3"/>
        <v/>
      </c>
      <c r="G38" t="str">
        <f t="shared" si="3"/>
        <v/>
      </c>
      <c r="H38" t="str">
        <f t="shared" si="3"/>
        <v/>
      </c>
      <c r="I38" t="str">
        <f t="shared" si="3"/>
        <v/>
      </c>
      <c r="J38" t="str">
        <f t="shared" si="3"/>
        <v/>
      </c>
      <c r="K38" t="str">
        <f t="shared" si="3"/>
        <v/>
      </c>
      <c r="L38" t="str">
        <f t="shared" si="3"/>
        <v/>
      </c>
      <c r="M38" t="str">
        <f t="shared" si="3"/>
        <v/>
      </c>
      <c r="N38" t="str">
        <f t="shared" si="3"/>
        <v/>
      </c>
      <c r="O38" t="str">
        <f t="shared" si="3"/>
        <v/>
      </c>
      <c r="P38" t="str">
        <f t="shared" si="3"/>
        <v/>
      </c>
      <c r="Q38" t="str">
        <f t="shared" si="3"/>
        <v/>
      </c>
      <c r="R38" t="str">
        <f t="shared" si="3"/>
        <v/>
      </c>
      <c r="S38" t="str">
        <f t="shared" si="2"/>
        <v/>
      </c>
      <c r="T38" t="str">
        <f t="shared" si="2"/>
        <v/>
      </c>
      <c r="U38" t="str">
        <f t="shared" si="2"/>
        <v/>
      </c>
      <c r="V38" t="str">
        <f t="shared" si="2"/>
        <v/>
      </c>
      <c r="W38" t="str">
        <f t="shared" si="2"/>
        <v/>
      </c>
      <c r="X38" t="str">
        <f t="shared" si="2"/>
        <v/>
      </c>
      <c r="Y38" t="str">
        <f t="shared" si="2"/>
        <v/>
      </c>
      <c r="Z38" t="str">
        <f t="shared" si="2"/>
        <v/>
      </c>
      <c r="AA38" t="str">
        <f t="shared" si="2"/>
        <v/>
      </c>
      <c r="AB38">
        <f t="shared" si="2"/>
        <v>462.02588748309313</v>
      </c>
      <c r="AC38">
        <f t="shared" si="2"/>
        <v>471.26640523275495</v>
      </c>
      <c r="AD38">
        <f t="shared" si="2"/>
        <v>480.6917333374102</v>
      </c>
      <c r="AE38">
        <f t="shared" si="2"/>
        <v>490.30556800415809</v>
      </c>
      <c r="AF38">
        <f t="shared" si="2"/>
        <v>500.1116793642417</v>
      </c>
    </row>
    <row r="39" spans="1:33" x14ac:dyDescent="0.25">
      <c r="C39" t="str">
        <f t="shared" si="3"/>
        <v/>
      </c>
      <c r="D39" t="str">
        <f t="shared" si="3"/>
        <v/>
      </c>
      <c r="E39" t="str">
        <f t="shared" si="3"/>
        <v/>
      </c>
      <c r="F39" t="str">
        <f t="shared" si="3"/>
        <v/>
      </c>
      <c r="G39" t="str">
        <f t="shared" si="3"/>
        <v/>
      </c>
      <c r="H39" t="str">
        <f t="shared" si="3"/>
        <v/>
      </c>
      <c r="I39" t="str">
        <f t="shared" si="3"/>
        <v/>
      </c>
      <c r="J39" t="str">
        <f t="shared" si="3"/>
        <v/>
      </c>
      <c r="K39" t="str">
        <f t="shared" si="3"/>
        <v/>
      </c>
      <c r="L39" t="str">
        <f t="shared" si="3"/>
        <v/>
      </c>
      <c r="M39" t="str">
        <f t="shared" si="3"/>
        <v/>
      </c>
      <c r="N39" t="str">
        <f t="shared" si="3"/>
        <v/>
      </c>
      <c r="O39" t="str">
        <f t="shared" si="3"/>
        <v/>
      </c>
      <c r="P39" t="str">
        <f t="shared" si="3"/>
        <v/>
      </c>
      <c r="Q39" t="str">
        <f t="shared" si="3"/>
        <v/>
      </c>
      <c r="R39" t="str">
        <f t="shared" si="3"/>
        <v/>
      </c>
      <c r="S39" t="str">
        <f t="shared" si="2"/>
        <v/>
      </c>
      <c r="T39" t="str">
        <f t="shared" si="2"/>
        <v/>
      </c>
      <c r="U39" t="str">
        <f t="shared" si="2"/>
        <v/>
      </c>
      <c r="V39" t="str">
        <f t="shared" si="2"/>
        <v/>
      </c>
      <c r="W39" t="str">
        <f t="shared" si="2"/>
        <v/>
      </c>
      <c r="X39" t="str">
        <f t="shared" si="2"/>
        <v/>
      </c>
      <c r="Y39" t="str">
        <f t="shared" si="2"/>
        <v/>
      </c>
      <c r="Z39" t="str">
        <f t="shared" si="2"/>
        <v/>
      </c>
      <c r="AA39" t="str">
        <f t="shared" si="2"/>
        <v/>
      </c>
      <c r="AB39" t="str">
        <f t="shared" si="2"/>
        <v/>
      </c>
      <c r="AC39">
        <f t="shared" si="2"/>
        <v>457.40562860826219</v>
      </c>
      <c r="AD39">
        <f t="shared" si="2"/>
        <v>466.55374118042738</v>
      </c>
      <c r="AE39">
        <f t="shared" si="2"/>
        <v>475.88481600403611</v>
      </c>
      <c r="AF39">
        <f t="shared" si="2"/>
        <v>485.40251232411651</v>
      </c>
    </row>
    <row r="40" spans="1:33" x14ac:dyDescent="0.25">
      <c r="C40" t="str">
        <f t="shared" si="3"/>
        <v/>
      </c>
      <c r="D40" t="str">
        <f t="shared" si="3"/>
        <v/>
      </c>
      <c r="E40" t="str">
        <f t="shared" si="3"/>
        <v/>
      </c>
      <c r="F40" t="str">
        <f t="shared" si="3"/>
        <v/>
      </c>
      <c r="G40" t="str">
        <f t="shared" si="3"/>
        <v/>
      </c>
      <c r="H40" t="str">
        <f t="shared" si="3"/>
        <v/>
      </c>
      <c r="I40" t="str">
        <f t="shared" si="3"/>
        <v/>
      </c>
      <c r="J40" t="str">
        <f t="shared" si="3"/>
        <v/>
      </c>
      <c r="K40" t="str">
        <f t="shared" si="3"/>
        <v/>
      </c>
      <c r="L40" t="str">
        <f t="shared" si="3"/>
        <v/>
      </c>
      <c r="M40" t="str">
        <f t="shared" si="3"/>
        <v/>
      </c>
      <c r="N40" t="str">
        <f t="shared" si="3"/>
        <v/>
      </c>
      <c r="O40" t="str">
        <f t="shared" si="3"/>
        <v/>
      </c>
      <c r="P40" t="str">
        <f t="shared" si="3"/>
        <v/>
      </c>
      <c r="Q40" t="str">
        <f t="shared" si="3"/>
        <v/>
      </c>
      <c r="R40" t="str">
        <f t="shared" si="3"/>
        <v/>
      </c>
      <c r="S40" t="str">
        <f t="shared" si="2"/>
        <v/>
      </c>
      <c r="T40" t="str">
        <f t="shared" si="2"/>
        <v/>
      </c>
      <c r="U40" t="str">
        <f t="shared" si="2"/>
        <v/>
      </c>
      <c r="V40" t="str">
        <f t="shared" si="2"/>
        <v/>
      </c>
      <c r="W40" t="str">
        <f t="shared" si="2"/>
        <v/>
      </c>
      <c r="X40" t="str">
        <f t="shared" si="2"/>
        <v/>
      </c>
      <c r="Y40" t="str">
        <f t="shared" si="2"/>
        <v/>
      </c>
      <c r="Z40" t="str">
        <f t="shared" si="2"/>
        <v/>
      </c>
      <c r="AA40" t="str">
        <f t="shared" si="2"/>
        <v/>
      </c>
      <c r="AB40" t="str">
        <f t="shared" si="2"/>
        <v/>
      </c>
      <c r="AC40" t="str">
        <f t="shared" si="2"/>
        <v/>
      </c>
      <c r="AD40">
        <f t="shared" si="2"/>
        <v>452.83157232217957</v>
      </c>
      <c r="AE40">
        <f t="shared" si="2"/>
        <v>461.8882037686231</v>
      </c>
      <c r="AF40">
        <f t="shared" si="2"/>
        <v>471.12596784399574</v>
      </c>
    </row>
    <row r="41" spans="1:33" x14ac:dyDescent="0.25">
      <c r="C41" t="str">
        <f t="shared" si="3"/>
        <v/>
      </c>
      <c r="D41" t="str">
        <f t="shared" si="3"/>
        <v/>
      </c>
      <c r="E41" t="str">
        <f t="shared" si="3"/>
        <v/>
      </c>
      <c r="F41" t="str">
        <f t="shared" si="3"/>
        <v/>
      </c>
      <c r="G41" t="str">
        <f t="shared" si="3"/>
        <v/>
      </c>
      <c r="H41" t="str">
        <f t="shared" si="3"/>
        <v/>
      </c>
      <c r="I41" t="str">
        <f t="shared" si="3"/>
        <v/>
      </c>
      <c r="J41" t="str">
        <f t="shared" si="3"/>
        <v/>
      </c>
      <c r="K41" t="str">
        <f t="shared" si="3"/>
        <v/>
      </c>
      <c r="L41" t="str">
        <f t="shared" si="3"/>
        <v/>
      </c>
      <c r="M41" t="str">
        <f t="shared" si="3"/>
        <v/>
      </c>
      <c r="N41" t="str">
        <f t="shared" si="3"/>
        <v/>
      </c>
      <c r="O41" t="str">
        <f t="shared" si="3"/>
        <v/>
      </c>
      <c r="P41" t="str">
        <f t="shared" si="3"/>
        <v/>
      </c>
      <c r="Q41" t="str">
        <f t="shared" si="3"/>
        <v/>
      </c>
      <c r="R41" t="str">
        <f t="shared" si="3"/>
        <v/>
      </c>
      <c r="S41" t="str">
        <f t="shared" si="2"/>
        <v/>
      </c>
      <c r="T41" t="str">
        <f t="shared" si="2"/>
        <v/>
      </c>
      <c r="U41" t="str">
        <f t="shared" si="2"/>
        <v/>
      </c>
      <c r="V41" t="str">
        <f t="shared" si="2"/>
        <v/>
      </c>
      <c r="W41" t="str">
        <f t="shared" si="2"/>
        <v/>
      </c>
      <c r="X41" t="str">
        <f t="shared" si="2"/>
        <v/>
      </c>
      <c r="Y41" t="str">
        <f t="shared" si="2"/>
        <v/>
      </c>
      <c r="Z41" t="str">
        <f t="shared" si="2"/>
        <v/>
      </c>
      <c r="AA41" t="str">
        <f t="shared" si="2"/>
        <v/>
      </c>
      <c r="AB41" t="str">
        <f t="shared" si="2"/>
        <v/>
      </c>
      <c r="AC41" t="str">
        <f t="shared" si="2"/>
        <v/>
      </c>
      <c r="AD41" t="str">
        <f t="shared" si="2"/>
        <v/>
      </c>
      <c r="AE41">
        <f t="shared" si="2"/>
        <v>448.30325659895777</v>
      </c>
      <c r="AF41">
        <f t="shared" si="2"/>
        <v>457.26932173093684</v>
      </c>
    </row>
    <row r="42" spans="1:33" x14ac:dyDescent="0.25">
      <c r="C42" t="str">
        <f t="shared" si="3"/>
        <v/>
      </c>
      <c r="D42" t="str">
        <f t="shared" si="3"/>
        <v/>
      </c>
      <c r="E42" t="str">
        <f t="shared" si="3"/>
        <v/>
      </c>
      <c r="F42" t="str">
        <f t="shared" si="3"/>
        <v/>
      </c>
      <c r="G42" t="str">
        <f t="shared" si="3"/>
        <v/>
      </c>
      <c r="H42" t="str">
        <f t="shared" si="3"/>
        <v/>
      </c>
      <c r="I42" t="str">
        <f t="shared" si="3"/>
        <v/>
      </c>
      <c r="J42" t="str">
        <f t="shared" si="3"/>
        <v/>
      </c>
      <c r="K42" t="str">
        <f t="shared" si="3"/>
        <v/>
      </c>
      <c r="L42" t="str">
        <f t="shared" si="3"/>
        <v/>
      </c>
      <c r="M42" t="str">
        <f t="shared" si="3"/>
        <v/>
      </c>
      <c r="N42" t="str">
        <f t="shared" si="3"/>
        <v/>
      </c>
      <c r="O42" t="str">
        <f t="shared" si="3"/>
        <v/>
      </c>
      <c r="P42" t="str">
        <f t="shared" si="3"/>
        <v/>
      </c>
      <c r="Q42" t="str">
        <f t="shared" si="3"/>
        <v/>
      </c>
      <c r="R42" t="str">
        <f t="shared" si="3"/>
        <v/>
      </c>
      <c r="S42" t="str">
        <f t="shared" si="2"/>
        <v/>
      </c>
      <c r="T42" t="str">
        <f t="shared" si="2"/>
        <v/>
      </c>
      <c r="U42" t="str">
        <f t="shared" si="2"/>
        <v/>
      </c>
      <c r="V42" t="str">
        <f t="shared" si="2"/>
        <v/>
      </c>
      <c r="W42" t="str">
        <f t="shared" si="2"/>
        <v/>
      </c>
      <c r="X42" t="str">
        <f t="shared" si="2"/>
        <v/>
      </c>
      <c r="Y42" t="str">
        <f t="shared" si="2"/>
        <v/>
      </c>
      <c r="Z42" t="str">
        <f t="shared" si="2"/>
        <v/>
      </c>
      <c r="AA42" t="str">
        <f t="shared" si="2"/>
        <v/>
      </c>
      <c r="AB42" t="str">
        <f t="shared" si="2"/>
        <v/>
      </c>
      <c r="AC42" t="str">
        <f t="shared" si="2"/>
        <v/>
      </c>
      <c r="AD42" t="str">
        <f t="shared" si="2"/>
        <v/>
      </c>
      <c r="AE42" t="str">
        <f t="shared" si="2"/>
        <v/>
      </c>
      <c r="AF42">
        <f t="shared" si="2"/>
        <v>443.82022403296821</v>
      </c>
    </row>
    <row r="47" spans="1:33" x14ac:dyDescent="0.25">
      <c r="B47" s="5"/>
    </row>
    <row r="48" spans="1:33" ht="28.9" customHeight="1" x14ac:dyDescent="0.25">
      <c r="A48" s="58" t="s">
        <v>70</v>
      </c>
      <c r="B48">
        <f>IF(C49="","",MAX(($E$2-B12),(($B$7*C48+((1-$B$7)*C49))*EXP(-$B$5))))</f>
        <v>10.521243907722861</v>
      </c>
      <c r="C48">
        <f t="shared" ref="C48:AE48" si="4">IF(D49="","",MAX(($E$2-C12),(($B$7*D48+((1-$B$7)*D49))*EXP(-$B$5))))</f>
        <v>6.6675258858263478</v>
      </c>
      <c r="D48">
        <f t="shared" si="4"/>
        <v>3.9436405209260368</v>
      </c>
      <c r="E48">
        <f t="shared" si="4"/>
        <v>2.1432955092508172</v>
      </c>
      <c r="F48">
        <f t="shared" si="4"/>
        <v>1.0485748528037433</v>
      </c>
      <c r="G48">
        <f t="shared" si="4"/>
        <v>0.44908207670741918</v>
      </c>
      <c r="H48">
        <f t="shared" si="4"/>
        <v>0.16172073387410654</v>
      </c>
      <c r="I48">
        <f t="shared" si="4"/>
        <v>4.5934596921654205E-2</v>
      </c>
      <c r="J48">
        <f t="shared" si="4"/>
        <v>9.1538601403470202E-3</v>
      </c>
      <c r="K48">
        <f t="shared" si="4"/>
        <v>9.6090902308163201E-4</v>
      </c>
      <c r="L48">
        <f t="shared" si="4"/>
        <v>0</v>
      </c>
      <c r="M48">
        <f t="shared" si="4"/>
        <v>0</v>
      </c>
      <c r="N48">
        <f t="shared" si="4"/>
        <v>0</v>
      </c>
      <c r="O48">
        <f t="shared" si="4"/>
        <v>0</v>
      </c>
      <c r="P48">
        <f t="shared" si="4"/>
        <v>0</v>
      </c>
      <c r="Q48">
        <f t="shared" si="4"/>
        <v>0</v>
      </c>
      <c r="R48">
        <f t="shared" si="4"/>
        <v>0</v>
      </c>
      <c r="S48">
        <f t="shared" si="4"/>
        <v>0</v>
      </c>
      <c r="T48">
        <f t="shared" si="4"/>
        <v>0</v>
      </c>
      <c r="U48">
        <f t="shared" si="4"/>
        <v>0</v>
      </c>
      <c r="V48">
        <f t="shared" si="4"/>
        <v>0</v>
      </c>
      <c r="W48">
        <f t="shared" si="4"/>
        <v>0</v>
      </c>
      <c r="X48">
        <f t="shared" si="4"/>
        <v>0</v>
      </c>
      <c r="Y48">
        <f t="shared" si="4"/>
        <v>0</v>
      </c>
      <c r="Z48">
        <f t="shared" si="4"/>
        <v>0</v>
      </c>
      <c r="AA48">
        <f t="shared" si="4"/>
        <v>0</v>
      </c>
      <c r="AB48">
        <f t="shared" si="4"/>
        <v>0</v>
      </c>
      <c r="AC48">
        <f t="shared" si="4"/>
        <v>0</v>
      </c>
      <c r="AD48">
        <f t="shared" si="4"/>
        <v>0</v>
      </c>
      <c r="AE48">
        <f t="shared" si="4"/>
        <v>0</v>
      </c>
      <c r="AF48">
        <f>MAX($E$2-AF12,0)</f>
        <v>0</v>
      </c>
      <c r="AG48" s="80" t="s">
        <v>111</v>
      </c>
    </row>
    <row r="49" spans="2:33" x14ac:dyDescent="0.25">
      <c r="B49" s="83"/>
      <c r="C49">
        <f t="shared" ref="B49:AE57" si="5">IF(D50="","",MAX(($E$2-C13),(($B$7*D49+((1-$B$7)*D50))*EXP(-$B$5))))</f>
        <v>12.769125236472043</v>
      </c>
      <c r="D49">
        <f t="shared" si="5"/>
        <v>8.2551585865901114</v>
      </c>
      <c r="E49">
        <f t="shared" si="5"/>
        <v>4.9922504404416372</v>
      </c>
      <c r="F49">
        <f t="shared" si="5"/>
        <v>2.7805125884057369</v>
      </c>
      <c r="G49">
        <f t="shared" si="5"/>
        <v>1.3973310527553082</v>
      </c>
      <c r="H49">
        <f t="shared" si="5"/>
        <v>0.61617056474009368</v>
      </c>
      <c r="I49">
        <f t="shared" si="5"/>
        <v>0.22901510892095231</v>
      </c>
      <c r="J49">
        <f t="shared" si="5"/>
        <v>6.730280302250001E-2</v>
      </c>
      <c r="K49">
        <f t="shared" si="5"/>
        <v>1.3911949252293027E-2</v>
      </c>
      <c r="L49">
        <f t="shared" si="5"/>
        <v>1.5187827382181804E-3</v>
      </c>
      <c r="M49">
        <f t="shared" si="5"/>
        <v>0</v>
      </c>
      <c r="N49">
        <f t="shared" si="5"/>
        <v>0</v>
      </c>
      <c r="O49">
        <f t="shared" si="5"/>
        <v>0</v>
      </c>
      <c r="P49">
        <f t="shared" si="5"/>
        <v>0</v>
      </c>
      <c r="Q49">
        <f t="shared" si="5"/>
        <v>0</v>
      </c>
      <c r="R49">
        <f t="shared" si="5"/>
        <v>0</v>
      </c>
      <c r="S49">
        <f t="shared" si="5"/>
        <v>0</v>
      </c>
      <c r="T49">
        <f t="shared" si="5"/>
        <v>0</v>
      </c>
      <c r="U49">
        <f t="shared" si="5"/>
        <v>0</v>
      </c>
      <c r="V49">
        <f t="shared" si="5"/>
        <v>0</v>
      </c>
      <c r="W49">
        <f t="shared" si="5"/>
        <v>0</v>
      </c>
      <c r="X49">
        <f t="shared" si="5"/>
        <v>0</v>
      </c>
      <c r="Y49">
        <f t="shared" si="5"/>
        <v>0</v>
      </c>
      <c r="Z49">
        <f t="shared" si="5"/>
        <v>0</v>
      </c>
      <c r="AA49">
        <f t="shared" si="5"/>
        <v>0</v>
      </c>
      <c r="AB49">
        <f t="shared" si="5"/>
        <v>0</v>
      </c>
      <c r="AC49">
        <f t="shared" si="5"/>
        <v>0</v>
      </c>
      <c r="AD49">
        <f t="shared" si="5"/>
        <v>0</v>
      </c>
      <c r="AE49">
        <f t="shared" si="5"/>
        <v>0</v>
      </c>
      <c r="AF49">
        <f t="shared" ref="AF49:AF78" si="6">MAX($E$2-AF13,0)</f>
        <v>0</v>
      </c>
      <c r="AG49" s="80"/>
    </row>
    <row r="50" spans="2:33" x14ac:dyDescent="0.25">
      <c r="B50" s="83"/>
      <c r="C50" t="str">
        <f t="shared" si="5"/>
        <v/>
      </c>
      <c r="D50">
        <f t="shared" si="5"/>
        <v>15.402834369945973</v>
      </c>
      <c r="E50">
        <f t="shared" si="5"/>
        <v>10.157387621514218</v>
      </c>
      <c r="F50">
        <f t="shared" si="5"/>
        <v>6.2807088339135877</v>
      </c>
      <c r="G50">
        <f t="shared" si="5"/>
        <v>3.5857519866529386</v>
      </c>
      <c r="H50">
        <f t="shared" si="5"/>
        <v>1.8518218052983564</v>
      </c>
      <c r="I50">
        <f t="shared" si="5"/>
        <v>0.84130270276447505</v>
      </c>
      <c r="J50">
        <f t="shared" si="5"/>
        <v>0.32300653781663408</v>
      </c>
      <c r="K50">
        <f t="shared" si="5"/>
        <v>9.8321840099281868E-2</v>
      </c>
      <c r="L50">
        <f t="shared" si="5"/>
        <v>2.1109433329789318E-2</v>
      </c>
      <c r="M50">
        <f t="shared" si="5"/>
        <v>2.4005404783399072E-3</v>
      </c>
      <c r="N50">
        <f t="shared" si="5"/>
        <v>0</v>
      </c>
      <c r="O50">
        <f t="shared" si="5"/>
        <v>0</v>
      </c>
      <c r="P50">
        <f t="shared" si="5"/>
        <v>0</v>
      </c>
      <c r="Q50">
        <f t="shared" si="5"/>
        <v>0</v>
      </c>
      <c r="R50">
        <f t="shared" si="5"/>
        <v>0</v>
      </c>
      <c r="S50">
        <f t="shared" si="5"/>
        <v>0</v>
      </c>
      <c r="T50">
        <f t="shared" si="5"/>
        <v>0</v>
      </c>
      <c r="U50">
        <f t="shared" si="5"/>
        <v>0</v>
      </c>
      <c r="V50">
        <f t="shared" si="5"/>
        <v>0</v>
      </c>
      <c r="W50">
        <f t="shared" si="5"/>
        <v>0</v>
      </c>
      <c r="X50">
        <f t="shared" si="5"/>
        <v>0</v>
      </c>
      <c r="Y50">
        <f t="shared" si="5"/>
        <v>0</v>
      </c>
      <c r="Z50">
        <f t="shared" si="5"/>
        <v>0</v>
      </c>
      <c r="AA50">
        <f t="shared" si="5"/>
        <v>0</v>
      </c>
      <c r="AB50">
        <f t="shared" si="5"/>
        <v>0</v>
      </c>
      <c r="AC50">
        <f t="shared" si="5"/>
        <v>0</v>
      </c>
      <c r="AD50">
        <f t="shared" si="5"/>
        <v>0</v>
      </c>
      <c r="AE50">
        <f t="shared" si="5"/>
        <v>0</v>
      </c>
      <c r="AF50">
        <f t="shared" si="6"/>
        <v>0</v>
      </c>
      <c r="AG50" s="80"/>
    </row>
    <row r="51" spans="2:33" x14ac:dyDescent="0.25">
      <c r="B51" s="83"/>
      <c r="C51" t="str">
        <f t="shared" si="5"/>
        <v/>
      </c>
      <c r="D51" t="str">
        <f t="shared" si="5"/>
        <v/>
      </c>
      <c r="E51">
        <f t="shared" si="5"/>
        <v>18.464223063942658</v>
      </c>
      <c r="F51">
        <f t="shared" si="5"/>
        <v>12.417988167128369</v>
      </c>
      <c r="G51">
        <f t="shared" si="5"/>
        <v>7.8509811577327167</v>
      </c>
      <c r="H51">
        <f t="shared" si="5"/>
        <v>4.5953430696378446</v>
      </c>
      <c r="I51">
        <f t="shared" si="5"/>
        <v>2.4398266525132177</v>
      </c>
      <c r="J51">
        <f t="shared" si="5"/>
        <v>1.1427195192066337</v>
      </c>
      <c r="K51">
        <f t="shared" si="5"/>
        <v>0.45360677041837166</v>
      </c>
      <c r="L51">
        <f t="shared" si="5"/>
        <v>0.14318229598184112</v>
      </c>
      <c r="M51">
        <f t="shared" si="5"/>
        <v>3.1975023502670223E-2</v>
      </c>
      <c r="N51">
        <f t="shared" si="5"/>
        <v>3.7942191750934729E-3</v>
      </c>
      <c r="O51">
        <f t="shared" si="5"/>
        <v>0</v>
      </c>
      <c r="P51">
        <f t="shared" si="5"/>
        <v>0</v>
      </c>
      <c r="Q51">
        <f t="shared" si="5"/>
        <v>0</v>
      </c>
      <c r="R51">
        <f t="shared" si="5"/>
        <v>0</v>
      </c>
      <c r="S51">
        <f t="shared" si="5"/>
        <v>0</v>
      </c>
      <c r="T51">
        <f t="shared" si="5"/>
        <v>0</v>
      </c>
      <c r="U51">
        <f t="shared" si="5"/>
        <v>0</v>
      </c>
      <c r="V51">
        <f t="shared" si="5"/>
        <v>0</v>
      </c>
      <c r="W51">
        <f t="shared" si="5"/>
        <v>0</v>
      </c>
      <c r="X51">
        <f t="shared" si="5"/>
        <v>0</v>
      </c>
      <c r="Y51">
        <f t="shared" si="5"/>
        <v>0</v>
      </c>
      <c r="Z51">
        <f t="shared" si="5"/>
        <v>0</v>
      </c>
      <c r="AA51">
        <f t="shared" si="5"/>
        <v>0</v>
      </c>
      <c r="AB51">
        <f t="shared" si="5"/>
        <v>0</v>
      </c>
      <c r="AC51">
        <f t="shared" si="5"/>
        <v>0</v>
      </c>
      <c r="AD51">
        <f t="shared" si="5"/>
        <v>0</v>
      </c>
      <c r="AE51">
        <f t="shared" si="5"/>
        <v>0</v>
      </c>
      <c r="AF51">
        <f t="shared" si="6"/>
        <v>0</v>
      </c>
      <c r="AG51" s="80"/>
    </row>
    <row r="52" spans="2:33" x14ac:dyDescent="0.25">
      <c r="B52" t="str">
        <f t="shared" si="5"/>
        <v/>
      </c>
      <c r="C52" t="str">
        <f t="shared" si="5"/>
        <v/>
      </c>
      <c r="D52" t="str">
        <f t="shared" si="5"/>
        <v/>
      </c>
      <c r="E52" t="str">
        <f t="shared" si="5"/>
        <v/>
      </c>
      <c r="F52">
        <f t="shared" si="5"/>
        <v>21.994095551451878</v>
      </c>
      <c r="G52">
        <f t="shared" si="5"/>
        <v>15.081852362988553</v>
      </c>
      <c r="H52">
        <f t="shared" si="5"/>
        <v>9.7483623985997525</v>
      </c>
      <c r="I52">
        <f t="shared" si="5"/>
        <v>5.850622848600735</v>
      </c>
      <c r="J52">
        <f t="shared" si="5"/>
        <v>3.1946917158673807</v>
      </c>
      <c r="K52">
        <f t="shared" si="5"/>
        <v>1.5435134194053686</v>
      </c>
      <c r="L52">
        <f t="shared" si="5"/>
        <v>0.6340557044616083</v>
      </c>
      <c r="M52">
        <f t="shared" si="5"/>
        <v>0.20779627253638105</v>
      </c>
      <c r="N52">
        <f t="shared" si="5"/>
        <v>4.8341910837722699E-2</v>
      </c>
      <c r="O52">
        <f t="shared" si="5"/>
        <v>5.9970241195860235E-3</v>
      </c>
      <c r="P52">
        <f t="shared" si="5"/>
        <v>0</v>
      </c>
      <c r="Q52">
        <f t="shared" si="5"/>
        <v>0</v>
      </c>
      <c r="R52">
        <f t="shared" si="5"/>
        <v>0</v>
      </c>
      <c r="S52">
        <f t="shared" si="5"/>
        <v>0</v>
      </c>
      <c r="T52">
        <f t="shared" si="5"/>
        <v>0</v>
      </c>
      <c r="U52">
        <f t="shared" si="5"/>
        <v>0</v>
      </c>
      <c r="V52">
        <f t="shared" si="5"/>
        <v>0</v>
      </c>
      <c r="W52">
        <f t="shared" si="5"/>
        <v>0</v>
      </c>
      <c r="X52">
        <f t="shared" si="5"/>
        <v>0</v>
      </c>
      <c r="Y52">
        <f t="shared" si="5"/>
        <v>0</v>
      </c>
      <c r="Z52">
        <f t="shared" si="5"/>
        <v>0</v>
      </c>
      <c r="AA52">
        <f t="shared" si="5"/>
        <v>0</v>
      </c>
      <c r="AB52">
        <f t="shared" si="5"/>
        <v>0</v>
      </c>
      <c r="AC52">
        <f t="shared" si="5"/>
        <v>0</v>
      </c>
      <c r="AD52">
        <f t="shared" si="5"/>
        <v>0</v>
      </c>
      <c r="AE52">
        <f t="shared" si="5"/>
        <v>0</v>
      </c>
      <c r="AF52">
        <f t="shared" si="6"/>
        <v>0</v>
      </c>
      <c r="AG52" s="80"/>
    </row>
    <row r="53" spans="2:33" x14ac:dyDescent="0.25">
      <c r="B53" t="str">
        <f t="shared" si="5"/>
        <v/>
      </c>
      <c r="C53" t="str">
        <f t="shared" si="5"/>
        <v/>
      </c>
      <c r="D53" t="str">
        <f t="shared" si="5"/>
        <v/>
      </c>
      <c r="E53" t="str">
        <f t="shared" si="5"/>
        <v/>
      </c>
      <c r="F53" t="str">
        <f t="shared" si="5"/>
        <v/>
      </c>
      <c r="G53">
        <f t="shared" si="5"/>
        <v>26.030953674453674</v>
      </c>
      <c r="H53">
        <f t="shared" si="5"/>
        <v>18.193710024257136</v>
      </c>
      <c r="I53">
        <f t="shared" si="5"/>
        <v>12.020510723265359</v>
      </c>
      <c r="J53">
        <f t="shared" si="5"/>
        <v>7.3976202748676299</v>
      </c>
      <c r="K53">
        <f t="shared" si="5"/>
        <v>4.1557525844977006</v>
      </c>
      <c r="L53">
        <f t="shared" si="5"/>
        <v>2.0725177824699474</v>
      </c>
      <c r="M53">
        <f t="shared" si="5"/>
        <v>0.88185686651353068</v>
      </c>
      <c r="N53">
        <f t="shared" si="5"/>
        <v>0.30044685565980644</v>
      </c>
      <c r="O53">
        <f t="shared" si="5"/>
        <v>7.2935501205765654E-2</v>
      </c>
      <c r="P53">
        <f t="shared" si="5"/>
        <v>9.4787086963711107E-3</v>
      </c>
      <c r="Q53">
        <f t="shared" si="5"/>
        <v>0</v>
      </c>
      <c r="R53">
        <f t="shared" si="5"/>
        <v>0</v>
      </c>
      <c r="S53">
        <f t="shared" si="5"/>
        <v>0</v>
      </c>
      <c r="T53">
        <f t="shared" si="5"/>
        <v>0</v>
      </c>
      <c r="U53">
        <f t="shared" si="5"/>
        <v>0</v>
      </c>
      <c r="V53">
        <f t="shared" si="5"/>
        <v>0</v>
      </c>
      <c r="W53">
        <f t="shared" si="5"/>
        <v>0</v>
      </c>
      <c r="X53">
        <f t="shared" si="5"/>
        <v>0</v>
      </c>
      <c r="Y53">
        <f t="shared" si="5"/>
        <v>0</v>
      </c>
      <c r="Z53">
        <f t="shared" si="5"/>
        <v>0</v>
      </c>
      <c r="AA53">
        <f t="shared" si="5"/>
        <v>0</v>
      </c>
      <c r="AB53">
        <f t="shared" si="5"/>
        <v>0</v>
      </c>
      <c r="AC53">
        <f t="shared" si="5"/>
        <v>0</v>
      </c>
      <c r="AD53">
        <f t="shared" si="5"/>
        <v>0</v>
      </c>
      <c r="AE53">
        <f t="shared" si="5"/>
        <v>0</v>
      </c>
      <c r="AF53">
        <f t="shared" si="6"/>
        <v>0</v>
      </c>
      <c r="AG53" s="80"/>
    </row>
    <row r="54" spans="2:33" x14ac:dyDescent="0.25">
      <c r="B54" t="str">
        <f t="shared" si="5"/>
        <v/>
      </c>
      <c r="C54" t="str">
        <f t="shared" si="5"/>
        <v/>
      </c>
      <c r="D54" t="str">
        <f t="shared" si="5"/>
        <v/>
      </c>
      <c r="E54" t="str">
        <f t="shared" si="5"/>
        <v/>
      </c>
      <c r="F54" t="str">
        <f t="shared" si="5"/>
        <v/>
      </c>
      <c r="G54" t="str">
        <f t="shared" si="5"/>
        <v/>
      </c>
      <c r="H54">
        <f t="shared" si="5"/>
        <v>30.609754171760006</v>
      </c>
      <c r="I54">
        <f t="shared" si="5"/>
        <v>21.79666614613911</v>
      </c>
      <c r="J54">
        <f t="shared" si="5"/>
        <v>14.716102885539526</v>
      </c>
      <c r="K54">
        <f t="shared" si="5"/>
        <v>9.2863123979639877</v>
      </c>
      <c r="L54">
        <f t="shared" si="5"/>
        <v>5.3684876524615834</v>
      </c>
      <c r="M54">
        <f t="shared" si="5"/>
        <v>2.7651713971202754</v>
      </c>
      <c r="N54">
        <f t="shared" si="5"/>
        <v>1.2198799679600105</v>
      </c>
      <c r="O54">
        <f t="shared" si="5"/>
        <v>0.43264805192886679</v>
      </c>
      <c r="P54">
        <f t="shared" si="5"/>
        <v>0.10979150384562662</v>
      </c>
      <c r="Q54">
        <f t="shared" si="5"/>
        <v>1.4981750408044619E-2</v>
      </c>
      <c r="R54">
        <f t="shared" si="5"/>
        <v>0</v>
      </c>
      <c r="S54">
        <f t="shared" si="5"/>
        <v>0</v>
      </c>
      <c r="T54">
        <f t="shared" si="5"/>
        <v>0</v>
      </c>
      <c r="U54">
        <f t="shared" si="5"/>
        <v>0</v>
      </c>
      <c r="V54">
        <f t="shared" si="5"/>
        <v>0</v>
      </c>
      <c r="W54">
        <f t="shared" si="5"/>
        <v>0</v>
      </c>
      <c r="X54">
        <f t="shared" si="5"/>
        <v>0</v>
      </c>
      <c r="Y54">
        <f t="shared" si="5"/>
        <v>0</v>
      </c>
      <c r="Z54">
        <f t="shared" si="5"/>
        <v>0</v>
      </c>
      <c r="AA54">
        <f t="shared" si="5"/>
        <v>0</v>
      </c>
      <c r="AB54">
        <f t="shared" si="5"/>
        <v>0</v>
      </c>
      <c r="AC54">
        <f t="shared" si="5"/>
        <v>0</v>
      </c>
      <c r="AD54">
        <f t="shared" si="5"/>
        <v>0</v>
      </c>
      <c r="AE54">
        <f t="shared" si="5"/>
        <v>0</v>
      </c>
      <c r="AF54">
        <f t="shared" si="6"/>
        <v>0</v>
      </c>
      <c r="AG54" s="80"/>
    </row>
    <row r="55" spans="2:33" x14ac:dyDescent="0.25">
      <c r="B55" t="str">
        <f t="shared" si="5"/>
        <v/>
      </c>
      <c r="C55" t="str">
        <f t="shared" si="5"/>
        <v/>
      </c>
      <c r="D55" t="str">
        <f t="shared" si="5"/>
        <v/>
      </c>
      <c r="E55" t="str">
        <f t="shared" si="5"/>
        <v/>
      </c>
      <c r="F55" t="str">
        <f t="shared" si="5"/>
        <v/>
      </c>
      <c r="G55" t="str">
        <f t="shared" si="5"/>
        <v/>
      </c>
      <c r="H55" t="str">
        <f t="shared" si="5"/>
        <v/>
      </c>
      <c r="I55">
        <f t="shared" si="5"/>
        <v>35.760791255805998</v>
      </c>
      <c r="J55">
        <f t="shared" si="5"/>
        <v>25.930667833613764</v>
      </c>
      <c r="K55">
        <f t="shared" si="5"/>
        <v>17.883139680899735</v>
      </c>
      <c r="L55">
        <f t="shared" si="5"/>
        <v>11.56935989182986</v>
      </c>
      <c r="M55">
        <f t="shared" si="5"/>
        <v>6.8842599800126489</v>
      </c>
      <c r="N55">
        <f t="shared" si="5"/>
        <v>3.6642463942142909</v>
      </c>
      <c r="O55">
        <f t="shared" si="5"/>
        <v>1.6776056766989098</v>
      </c>
      <c r="P55">
        <f t="shared" si="5"/>
        <v>0.62026190891098776</v>
      </c>
      <c r="Q55">
        <f t="shared" si="5"/>
        <v>0.16485874825800034</v>
      </c>
      <c r="R55">
        <f t="shared" si="5"/>
        <v>2.3679685965544657E-2</v>
      </c>
      <c r="S55">
        <f t="shared" si="5"/>
        <v>0</v>
      </c>
      <c r="T55">
        <f t="shared" si="5"/>
        <v>0</v>
      </c>
      <c r="U55">
        <f t="shared" si="5"/>
        <v>0</v>
      </c>
      <c r="V55">
        <f t="shared" si="5"/>
        <v>0</v>
      </c>
      <c r="W55">
        <f t="shared" si="5"/>
        <v>0</v>
      </c>
      <c r="X55">
        <f t="shared" si="5"/>
        <v>0</v>
      </c>
      <c r="Y55">
        <f t="shared" si="5"/>
        <v>0</v>
      </c>
      <c r="Z55">
        <f t="shared" si="5"/>
        <v>0</v>
      </c>
      <c r="AA55">
        <f t="shared" si="5"/>
        <v>0</v>
      </c>
      <c r="AB55">
        <f t="shared" si="5"/>
        <v>0</v>
      </c>
      <c r="AC55">
        <f t="shared" si="5"/>
        <v>0</v>
      </c>
      <c r="AD55">
        <f t="shared" si="5"/>
        <v>0</v>
      </c>
      <c r="AE55">
        <f t="shared" si="5"/>
        <v>0</v>
      </c>
      <c r="AF55">
        <f t="shared" si="6"/>
        <v>0</v>
      </c>
      <c r="AG55" s="80"/>
    </row>
    <row r="56" spans="2:33" x14ac:dyDescent="0.25">
      <c r="B56" t="str">
        <f t="shared" si="5"/>
        <v/>
      </c>
      <c r="C56" t="str">
        <f t="shared" si="5"/>
        <v/>
      </c>
      <c r="D56" t="str">
        <f t="shared" si="5"/>
        <v/>
      </c>
      <c r="E56" t="str">
        <f t="shared" si="5"/>
        <v/>
      </c>
      <c r="F56" t="str">
        <f t="shared" si="5"/>
        <v/>
      </c>
      <c r="G56" t="str">
        <f t="shared" si="5"/>
        <v/>
      </c>
      <c r="H56" t="str">
        <f t="shared" si="5"/>
        <v/>
      </c>
      <c r="I56" t="str">
        <f t="shared" si="5"/>
        <v/>
      </c>
      <c r="J56">
        <f t="shared" si="5"/>
        <v>41.353183343247906</v>
      </c>
      <c r="K56">
        <f t="shared" si="5"/>
        <v>30.631062301564391</v>
      </c>
      <c r="L56">
        <f t="shared" si="5"/>
        <v>21.566999717390896</v>
      </c>
      <c r="M56">
        <f t="shared" si="5"/>
        <v>14.300257926581764</v>
      </c>
      <c r="N56">
        <f t="shared" si="5"/>
        <v>8.7594878227308417</v>
      </c>
      <c r="O56">
        <f t="shared" si="5"/>
        <v>4.820278085089627</v>
      </c>
      <c r="P56">
        <f t="shared" si="5"/>
        <v>2.2924462640351253</v>
      </c>
      <c r="Q56">
        <f t="shared" si="5"/>
        <v>0.88491517626542759</v>
      </c>
      <c r="R56">
        <f t="shared" si="5"/>
        <v>0.24686030346249008</v>
      </c>
      <c r="S56">
        <f t="shared" si="5"/>
        <v>3.7427370778098372E-2</v>
      </c>
      <c r="T56">
        <f t="shared" si="5"/>
        <v>0</v>
      </c>
      <c r="U56">
        <f t="shared" si="5"/>
        <v>0</v>
      </c>
      <c r="V56">
        <f t="shared" si="5"/>
        <v>0</v>
      </c>
      <c r="W56">
        <f t="shared" si="5"/>
        <v>0</v>
      </c>
      <c r="X56">
        <f t="shared" si="5"/>
        <v>0</v>
      </c>
      <c r="Y56">
        <f t="shared" si="5"/>
        <v>0</v>
      </c>
      <c r="Z56">
        <f t="shared" si="5"/>
        <v>0</v>
      </c>
      <c r="AA56">
        <f t="shared" si="5"/>
        <v>0</v>
      </c>
      <c r="AB56">
        <f t="shared" si="5"/>
        <v>0</v>
      </c>
      <c r="AC56">
        <f t="shared" si="5"/>
        <v>0</v>
      </c>
      <c r="AD56">
        <f t="shared" si="5"/>
        <v>0</v>
      </c>
      <c r="AE56">
        <f t="shared" si="5"/>
        <v>0</v>
      </c>
      <c r="AF56">
        <f t="shared" si="6"/>
        <v>0</v>
      </c>
      <c r="AG56" s="80"/>
    </row>
    <row r="57" spans="2:33" x14ac:dyDescent="0.25">
      <c r="B57" t="str">
        <f t="shared" si="5"/>
        <v/>
      </c>
      <c r="C57" t="str">
        <f t="shared" si="5"/>
        <v/>
      </c>
      <c r="D57" t="str">
        <f t="shared" si="5"/>
        <v/>
      </c>
      <c r="E57" t="str">
        <f t="shared" si="5"/>
        <v/>
      </c>
      <c r="F57" t="str">
        <f t="shared" si="5"/>
        <v/>
      </c>
      <c r="G57" t="str">
        <f t="shared" si="5"/>
        <v/>
      </c>
      <c r="H57" t="str">
        <f t="shared" si="5"/>
        <v/>
      </c>
      <c r="I57" t="str">
        <f t="shared" si="5"/>
        <v/>
      </c>
      <c r="J57" t="str">
        <f t="shared" si="5"/>
        <v/>
      </c>
      <c r="K57">
        <f t="shared" si="5"/>
        <v>46.889651509815394</v>
      </c>
      <c r="L57">
        <f t="shared" si="5"/>
        <v>35.927444540011834</v>
      </c>
      <c r="M57">
        <f t="shared" si="5"/>
        <v>25.80843389158942</v>
      </c>
      <c r="N57">
        <f t="shared" si="5"/>
        <v>17.530893748727848</v>
      </c>
      <c r="O57">
        <f t="shared" si="5"/>
        <v>11.054084724173387</v>
      </c>
      <c r="P57">
        <f t="shared" si="5"/>
        <v>6.2914797106594493</v>
      </c>
      <c r="Q57">
        <f t="shared" ref="Q57:AE57" si="7">IF(R58="","",MAX(($E$2-Q21),(($B$7*R57+((1-$B$7)*R58))*EXP(-$B$5))))</f>
        <v>3.1110127467425546</v>
      </c>
      <c r="R57">
        <f t="shared" si="7"/>
        <v>1.2557398574359155</v>
      </c>
      <c r="S57">
        <f t="shared" si="7"/>
        <v>0.36850963867825248</v>
      </c>
      <c r="T57">
        <f t="shared" si="7"/>
        <v>5.9156531273240304E-2</v>
      </c>
      <c r="U57">
        <f t="shared" si="7"/>
        <v>0</v>
      </c>
      <c r="V57">
        <f t="shared" si="7"/>
        <v>0</v>
      </c>
      <c r="W57">
        <f t="shared" si="7"/>
        <v>0</v>
      </c>
      <c r="X57">
        <f t="shared" si="7"/>
        <v>0</v>
      </c>
      <c r="Y57">
        <f t="shared" si="7"/>
        <v>0</v>
      </c>
      <c r="Z57">
        <f t="shared" si="7"/>
        <v>0</v>
      </c>
      <c r="AA57">
        <f t="shared" si="7"/>
        <v>0</v>
      </c>
      <c r="AB57">
        <f t="shared" si="7"/>
        <v>0</v>
      </c>
      <c r="AC57">
        <f t="shared" si="7"/>
        <v>0</v>
      </c>
      <c r="AD57">
        <f t="shared" si="7"/>
        <v>0</v>
      </c>
      <c r="AE57">
        <f t="shared" si="7"/>
        <v>0</v>
      </c>
      <c r="AF57">
        <f t="shared" si="6"/>
        <v>0</v>
      </c>
      <c r="AG57" s="80"/>
    </row>
    <row r="58" spans="2:33" x14ac:dyDescent="0.25">
      <c r="B58" t="str">
        <f t="shared" ref="B58:AE66" si="8">IF(C59="","",MAX(($E$2-B22),(($B$7*C58+((1-$B$7)*C59))*EXP(-$B$5))))</f>
        <v/>
      </c>
      <c r="C58" t="str">
        <f t="shared" si="8"/>
        <v/>
      </c>
      <c r="D58" t="str">
        <f t="shared" si="8"/>
        <v/>
      </c>
      <c r="E58" t="str">
        <f t="shared" si="8"/>
        <v/>
      </c>
      <c r="F58" t="str">
        <f t="shared" si="8"/>
        <v/>
      </c>
      <c r="G58" t="str">
        <f t="shared" si="8"/>
        <v/>
      </c>
      <c r="H58" t="str">
        <f t="shared" si="8"/>
        <v/>
      </c>
      <c r="I58" t="str">
        <f t="shared" si="8"/>
        <v/>
      </c>
      <c r="J58" t="str">
        <f t="shared" si="8"/>
        <v/>
      </c>
      <c r="K58" t="str">
        <f t="shared" si="8"/>
        <v/>
      </c>
      <c r="L58">
        <f t="shared" si="8"/>
        <v>52.370754994717231</v>
      </c>
      <c r="M58">
        <f t="shared" si="8"/>
        <v>41.518170094611719</v>
      </c>
      <c r="N58">
        <f t="shared" si="8"/>
        <v>30.641809654087318</v>
      </c>
      <c r="O58">
        <f t="shared" si="8"/>
        <v>21.308589437965338</v>
      </c>
      <c r="P58">
        <f t="shared" si="8"/>
        <v>13.82904333445342</v>
      </c>
      <c r="Q58">
        <f t="shared" si="8"/>
        <v>8.1428740352680951</v>
      </c>
      <c r="R58">
        <f t="shared" si="8"/>
        <v>4.1901099319923887</v>
      </c>
      <c r="S58">
        <f t="shared" si="8"/>
        <v>1.7714201276231214</v>
      </c>
      <c r="T58">
        <f t="shared" si="8"/>
        <v>0.54820382842982796</v>
      </c>
      <c r="U58">
        <f t="shared" si="8"/>
        <v>9.3500962518309763E-2</v>
      </c>
      <c r="V58">
        <f t="shared" si="8"/>
        <v>0</v>
      </c>
      <c r="W58">
        <f t="shared" si="8"/>
        <v>0</v>
      </c>
      <c r="X58">
        <f t="shared" si="8"/>
        <v>0</v>
      </c>
      <c r="Y58">
        <f t="shared" si="8"/>
        <v>0</v>
      </c>
      <c r="Z58">
        <f t="shared" si="8"/>
        <v>0</v>
      </c>
      <c r="AA58">
        <f t="shared" si="8"/>
        <v>0</v>
      </c>
      <c r="AB58">
        <f t="shared" si="8"/>
        <v>0</v>
      </c>
      <c r="AC58">
        <f t="shared" si="8"/>
        <v>0</v>
      </c>
      <c r="AD58">
        <f t="shared" si="8"/>
        <v>0</v>
      </c>
      <c r="AE58">
        <f t="shared" si="8"/>
        <v>0</v>
      </c>
      <c r="AF58">
        <f t="shared" si="6"/>
        <v>0</v>
      </c>
      <c r="AG58" s="80"/>
    </row>
    <row r="59" spans="2:33" x14ac:dyDescent="0.25">
      <c r="B59" t="str">
        <f t="shared" si="8"/>
        <v/>
      </c>
      <c r="C59" t="str">
        <f t="shared" si="8"/>
        <v/>
      </c>
      <c r="D59" t="str">
        <f t="shared" si="8"/>
        <v/>
      </c>
      <c r="E59" t="str">
        <f t="shared" si="8"/>
        <v/>
      </c>
      <c r="F59" t="str">
        <f t="shared" si="8"/>
        <v/>
      </c>
      <c r="G59" t="str">
        <f t="shared" si="8"/>
        <v/>
      </c>
      <c r="H59" t="str">
        <f t="shared" si="8"/>
        <v/>
      </c>
      <c r="I59" t="str">
        <f t="shared" si="8"/>
        <v/>
      </c>
      <c r="J59" t="str">
        <f t="shared" si="8"/>
        <v/>
      </c>
      <c r="K59" t="str">
        <f t="shared" si="8"/>
        <v/>
      </c>
      <c r="L59" t="str">
        <f t="shared" si="8"/>
        <v/>
      </c>
      <c r="M59">
        <f t="shared" si="8"/>
        <v>57.797047444770101</v>
      </c>
      <c r="N59">
        <f t="shared" si="8"/>
        <v>47.052988393665601</v>
      </c>
      <c r="O59">
        <f t="shared" si="8"/>
        <v>36.094048161538808</v>
      </c>
      <c r="P59">
        <f t="shared" si="8"/>
        <v>25.672826723403951</v>
      </c>
      <c r="Q59">
        <f t="shared" si="8"/>
        <v>17.143119267027995</v>
      </c>
      <c r="R59">
        <f t="shared" si="8"/>
        <v>10.444344651105926</v>
      </c>
      <c r="S59">
        <f t="shared" si="8"/>
        <v>5.5971240113789813</v>
      </c>
      <c r="T59">
        <f t="shared" si="8"/>
        <v>2.4824472812703409</v>
      </c>
      <c r="U59">
        <f t="shared" si="8"/>
        <v>0.81233779705783449</v>
      </c>
      <c r="V59">
        <f t="shared" si="8"/>
        <v>0.14778469602062419</v>
      </c>
      <c r="W59">
        <f t="shared" si="8"/>
        <v>0</v>
      </c>
      <c r="X59">
        <f t="shared" si="8"/>
        <v>0</v>
      </c>
      <c r="Y59">
        <f t="shared" si="8"/>
        <v>0</v>
      </c>
      <c r="Z59">
        <f t="shared" si="8"/>
        <v>0</v>
      </c>
      <c r="AA59">
        <f t="shared" si="8"/>
        <v>0</v>
      </c>
      <c r="AB59">
        <f t="shared" si="8"/>
        <v>0</v>
      </c>
      <c r="AC59">
        <f t="shared" si="8"/>
        <v>0</v>
      </c>
      <c r="AD59">
        <f t="shared" si="8"/>
        <v>0</v>
      </c>
      <c r="AE59">
        <f t="shared" si="8"/>
        <v>0</v>
      </c>
      <c r="AF59">
        <f t="shared" si="6"/>
        <v>0</v>
      </c>
      <c r="AG59" s="80"/>
    </row>
    <row r="60" spans="2:33" x14ac:dyDescent="0.25">
      <c r="B60" t="str">
        <f t="shared" si="8"/>
        <v/>
      </c>
      <c r="C60" t="str">
        <f t="shared" si="8"/>
        <v/>
      </c>
      <c r="D60" t="str">
        <f t="shared" si="8"/>
        <v/>
      </c>
      <c r="E60" t="str">
        <f t="shared" si="8"/>
        <v/>
      </c>
      <c r="F60" t="str">
        <f t="shared" si="8"/>
        <v/>
      </c>
      <c r="G60" t="str">
        <f t="shared" si="8"/>
        <v/>
      </c>
      <c r="H60" t="str">
        <f t="shared" si="8"/>
        <v/>
      </c>
      <c r="I60" t="str">
        <f t="shared" si="8"/>
        <v/>
      </c>
      <c r="J60" t="str">
        <f t="shared" si="8"/>
        <v/>
      </c>
      <c r="K60" t="str">
        <f t="shared" si="8"/>
        <v/>
      </c>
      <c r="L60" t="str">
        <f t="shared" si="8"/>
        <v/>
      </c>
      <c r="M60" t="str">
        <f t="shared" si="8"/>
        <v/>
      </c>
      <c r="N60">
        <f t="shared" si="8"/>
        <v>63.169076970322408</v>
      </c>
      <c r="O60">
        <f t="shared" si="8"/>
        <v>52.53245850972894</v>
      </c>
      <c r="P60">
        <f t="shared" si="8"/>
        <v>41.68310767992341</v>
      </c>
      <c r="Q60">
        <f t="shared" si="8"/>
        <v>30.651990340783613</v>
      </c>
      <c r="R60">
        <f t="shared" si="8"/>
        <v>21.048717979669146</v>
      </c>
      <c r="S60">
        <f t="shared" si="8"/>
        <v>13.267331518283582</v>
      </c>
      <c r="T60">
        <f t="shared" si="8"/>
        <v>7.4093295902682597</v>
      </c>
      <c r="U60">
        <f t="shared" si="8"/>
        <v>3.4533439095458331</v>
      </c>
      <c r="V60">
        <f t="shared" si="8"/>
        <v>1.1983900029656711</v>
      </c>
      <c r="W60">
        <f t="shared" si="8"/>
        <v>0.23358386683593155</v>
      </c>
      <c r="X60">
        <f t="shared" si="8"/>
        <v>0</v>
      </c>
      <c r="Y60">
        <f t="shared" si="8"/>
        <v>0</v>
      </c>
      <c r="Z60">
        <f t="shared" si="8"/>
        <v>0</v>
      </c>
      <c r="AA60">
        <f t="shared" si="8"/>
        <v>0</v>
      </c>
      <c r="AB60">
        <f t="shared" si="8"/>
        <v>0</v>
      </c>
      <c r="AC60">
        <f t="shared" si="8"/>
        <v>0</v>
      </c>
      <c r="AD60">
        <f t="shared" si="8"/>
        <v>0</v>
      </c>
      <c r="AE60">
        <f t="shared" si="8"/>
        <v>0</v>
      </c>
      <c r="AF60">
        <f t="shared" si="6"/>
        <v>0</v>
      </c>
      <c r="AG60" s="80"/>
    </row>
    <row r="61" spans="2:33" x14ac:dyDescent="0.25">
      <c r="B61" t="str">
        <f t="shared" si="8"/>
        <v/>
      </c>
      <c r="C61" t="str">
        <f t="shared" si="8"/>
        <v/>
      </c>
      <c r="D61" t="str">
        <f t="shared" si="8"/>
        <v/>
      </c>
      <c r="E61" t="str">
        <f t="shared" si="8"/>
        <v/>
      </c>
      <c r="F61" t="str">
        <f t="shared" si="8"/>
        <v/>
      </c>
      <c r="G61" t="str">
        <f t="shared" si="8"/>
        <v/>
      </c>
      <c r="H61" t="str">
        <f t="shared" si="8"/>
        <v/>
      </c>
      <c r="I61" t="str">
        <f t="shared" si="8"/>
        <v/>
      </c>
      <c r="J61" t="str">
        <f t="shared" si="8"/>
        <v/>
      </c>
      <c r="K61" t="str">
        <f t="shared" si="8"/>
        <v/>
      </c>
      <c r="L61" t="str">
        <f t="shared" si="8"/>
        <v/>
      </c>
      <c r="M61" t="str">
        <f t="shared" si="8"/>
        <v/>
      </c>
      <c r="N61" t="str">
        <f t="shared" si="8"/>
        <v/>
      </c>
      <c r="O61">
        <f t="shared" si="8"/>
        <v>68.487386200619198</v>
      </c>
      <c r="P61">
        <f t="shared" si="8"/>
        <v>57.957133924631648</v>
      </c>
      <c r="Q61">
        <f t="shared" si="8"/>
        <v>47.216276603124129</v>
      </c>
      <c r="R61">
        <f t="shared" si="8"/>
        <v>36.2606021351869</v>
      </c>
      <c r="S61">
        <f t="shared" si="8"/>
        <v>25.587306952944488</v>
      </c>
      <c r="T61">
        <f t="shared" si="8"/>
        <v>16.680009261198244</v>
      </c>
      <c r="U61">
        <f t="shared" si="8"/>
        <v>9.7115066259156748</v>
      </c>
      <c r="V61">
        <f t="shared" si="8"/>
        <v>4.7643927886496877</v>
      </c>
      <c r="W61">
        <f t="shared" si="8"/>
        <v>1.7588952708258707</v>
      </c>
      <c r="X61">
        <f t="shared" si="8"/>
        <v>0.36919535185437508</v>
      </c>
      <c r="Y61">
        <f t="shared" si="8"/>
        <v>0</v>
      </c>
      <c r="Z61">
        <f t="shared" si="8"/>
        <v>0</v>
      </c>
      <c r="AA61">
        <f t="shared" si="8"/>
        <v>0</v>
      </c>
      <c r="AB61">
        <f t="shared" si="8"/>
        <v>0</v>
      </c>
      <c r="AC61">
        <f t="shared" si="8"/>
        <v>0</v>
      </c>
      <c r="AD61">
        <f t="shared" si="8"/>
        <v>0</v>
      </c>
      <c r="AE61">
        <f t="shared" si="8"/>
        <v>0</v>
      </c>
      <c r="AF61">
        <f t="shared" si="6"/>
        <v>0</v>
      </c>
      <c r="AG61" s="80"/>
    </row>
    <row r="62" spans="2:33" x14ac:dyDescent="0.25">
      <c r="B62" t="str">
        <f t="shared" si="8"/>
        <v/>
      </c>
      <c r="C62" t="str">
        <f t="shared" si="8"/>
        <v/>
      </c>
      <c r="D62" t="str">
        <f t="shared" si="8"/>
        <v/>
      </c>
      <c r="E62" t="str">
        <f t="shared" si="8"/>
        <v/>
      </c>
      <c r="F62" t="str">
        <f t="shared" si="8"/>
        <v/>
      </c>
      <c r="G62" t="str">
        <f t="shared" si="8"/>
        <v/>
      </c>
      <c r="H62" t="str">
        <f t="shared" si="8"/>
        <v/>
      </c>
      <c r="I62" t="str">
        <f t="shared" si="8"/>
        <v/>
      </c>
      <c r="J62" t="str">
        <f t="shared" si="8"/>
        <v/>
      </c>
      <c r="K62" t="str">
        <f t="shared" si="8"/>
        <v/>
      </c>
      <c r="L62" t="str">
        <f t="shared" si="8"/>
        <v/>
      </c>
      <c r="M62" t="str">
        <f t="shared" si="8"/>
        <v/>
      </c>
      <c r="N62" t="str">
        <f t="shared" si="8"/>
        <v/>
      </c>
      <c r="O62" t="str">
        <f t="shared" si="8"/>
        <v/>
      </c>
      <c r="P62">
        <f t="shared" si="8"/>
        <v>73.752512338612974</v>
      </c>
      <c r="Q62">
        <f t="shared" si="8"/>
        <v>63.327562585385294</v>
      </c>
      <c r="R62">
        <f t="shared" si="8"/>
        <v>52.694113837092914</v>
      </c>
      <c r="S62">
        <f t="shared" si="8"/>
        <v>41.847996113835052</v>
      </c>
      <c r="T62">
        <f t="shared" si="8"/>
        <v>30.784956036111339</v>
      </c>
      <c r="U62">
        <f t="shared" si="8"/>
        <v>20.741045901085521</v>
      </c>
      <c r="V62">
        <f t="shared" si="8"/>
        <v>12.591172827214702</v>
      </c>
      <c r="W62">
        <f t="shared" si="8"/>
        <v>6.512069280693904</v>
      </c>
      <c r="X62">
        <f t="shared" si="8"/>
        <v>2.5662948116175417</v>
      </c>
      <c r="Y62">
        <f t="shared" si="8"/>
        <v>0.58353862223976316</v>
      </c>
      <c r="Z62">
        <f t="shared" si="8"/>
        <v>0</v>
      </c>
      <c r="AA62">
        <f t="shared" si="8"/>
        <v>0</v>
      </c>
      <c r="AB62">
        <f t="shared" si="8"/>
        <v>0</v>
      </c>
      <c r="AC62">
        <f t="shared" si="8"/>
        <v>0</v>
      </c>
      <c r="AD62">
        <f t="shared" si="8"/>
        <v>0</v>
      </c>
      <c r="AE62">
        <f t="shared" si="8"/>
        <v>0</v>
      </c>
      <c r="AF62">
        <f t="shared" si="6"/>
        <v>0</v>
      </c>
      <c r="AG62" s="80"/>
    </row>
    <row r="63" spans="2:33" x14ac:dyDescent="0.25">
      <c r="B63" t="str">
        <f t="shared" si="8"/>
        <v/>
      </c>
      <c r="C63" t="str">
        <f t="shared" si="8"/>
        <v/>
      </c>
      <c r="D63" t="str">
        <f t="shared" si="8"/>
        <v/>
      </c>
      <c r="E63" t="str">
        <f t="shared" si="8"/>
        <v/>
      </c>
      <c r="F63" t="str">
        <f t="shared" si="8"/>
        <v/>
      </c>
      <c r="G63" t="str">
        <f t="shared" si="8"/>
        <v/>
      </c>
      <c r="H63" t="str">
        <f t="shared" si="8"/>
        <v/>
      </c>
      <c r="I63" t="str">
        <f t="shared" si="8"/>
        <v/>
      </c>
      <c r="J63" t="str">
        <f t="shared" si="8"/>
        <v/>
      </c>
      <c r="K63" t="str">
        <f t="shared" si="8"/>
        <v/>
      </c>
      <c r="L63" t="str">
        <f t="shared" si="8"/>
        <v/>
      </c>
      <c r="M63" t="str">
        <f t="shared" si="8"/>
        <v/>
      </c>
      <c r="N63" t="str">
        <f t="shared" si="8"/>
        <v/>
      </c>
      <c r="O63" t="str">
        <f t="shared" si="8"/>
        <v/>
      </c>
      <c r="P63" t="str">
        <f t="shared" si="8"/>
        <v/>
      </c>
      <c r="Q63">
        <f t="shared" si="8"/>
        <v>78.96498721522687</v>
      </c>
      <c r="R63">
        <f t="shared" si="8"/>
        <v>68.644286959531428</v>
      </c>
      <c r="S63">
        <f t="shared" si="8"/>
        <v>58.117172698722015</v>
      </c>
      <c r="T63">
        <f t="shared" si="8"/>
        <v>47.379516152696738</v>
      </c>
      <c r="U63">
        <f t="shared" si="8"/>
        <v>36.427106475750179</v>
      </c>
      <c r="V63">
        <f t="shared" si="8"/>
        <v>25.492498491749867</v>
      </c>
      <c r="W63">
        <f t="shared" si="8"/>
        <v>16.130797779576881</v>
      </c>
      <c r="X63">
        <f t="shared" si="8"/>
        <v>8.8069166650707036</v>
      </c>
      <c r="Y63">
        <f t="shared" si="8"/>
        <v>3.7183428831696235</v>
      </c>
      <c r="Z63">
        <f t="shared" si="8"/>
        <v>0.92232288931902429</v>
      </c>
      <c r="AA63">
        <f t="shared" si="8"/>
        <v>0</v>
      </c>
      <c r="AB63">
        <f t="shared" si="8"/>
        <v>0</v>
      </c>
      <c r="AC63">
        <f t="shared" si="8"/>
        <v>0</v>
      </c>
      <c r="AD63">
        <f t="shared" si="8"/>
        <v>0</v>
      </c>
      <c r="AE63">
        <f t="shared" si="8"/>
        <v>0</v>
      </c>
      <c r="AF63">
        <f t="shared" si="6"/>
        <v>0</v>
      </c>
      <c r="AG63" s="80"/>
    </row>
    <row r="64" spans="2:33" x14ac:dyDescent="0.25">
      <c r="B64" t="str">
        <f t="shared" si="8"/>
        <v/>
      </c>
      <c r="C64" t="str">
        <f t="shared" si="8"/>
        <v/>
      </c>
      <c r="D64" t="str">
        <f t="shared" si="8"/>
        <v/>
      </c>
      <c r="E64" t="str">
        <f t="shared" si="8"/>
        <v/>
      </c>
      <c r="F64" t="str">
        <f t="shared" si="8"/>
        <v/>
      </c>
      <c r="G64" t="str">
        <f t="shared" si="8"/>
        <v/>
      </c>
      <c r="H64" t="str">
        <f t="shared" si="8"/>
        <v/>
      </c>
      <c r="I64" t="str">
        <f t="shared" si="8"/>
        <v/>
      </c>
      <c r="J64" t="str">
        <f t="shared" si="8"/>
        <v/>
      </c>
      <c r="K64" t="str">
        <f t="shared" si="8"/>
        <v/>
      </c>
      <c r="L64" t="str">
        <f t="shared" si="8"/>
        <v/>
      </c>
      <c r="M64" t="str">
        <f t="shared" si="8"/>
        <v/>
      </c>
      <c r="N64" t="str">
        <f t="shared" si="8"/>
        <v/>
      </c>
      <c r="O64" t="str">
        <f t="shared" si="8"/>
        <v/>
      </c>
      <c r="P64" t="str">
        <f t="shared" si="8"/>
        <v/>
      </c>
      <c r="Q64" t="str">
        <f t="shared" si="8"/>
        <v/>
      </c>
      <c r="R64">
        <f t="shared" si="8"/>
        <v>84.125337343074591</v>
      </c>
      <c r="S64">
        <f t="shared" si="8"/>
        <v>73.907844089936134</v>
      </c>
      <c r="T64">
        <f t="shared" si="8"/>
        <v>63.486000971734825</v>
      </c>
      <c r="U64">
        <f t="shared" si="8"/>
        <v>52.855720991169733</v>
      </c>
      <c r="V64">
        <f t="shared" si="8"/>
        <v>42.012835410992693</v>
      </c>
      <c r="W64">
        <f t="shared" si="8"/>
        <v>30.953092119212897</v>
      </c>
      <c r="X64">
        <f t="shared" si="8"/>
        <v>20.396726993938934</v>
      </c>
      <c r="Y64">
        <f t="shared" si="8"/>
        <v>11.767057557059371</v>
      </c>
      <c r="Z64">
        <f t="shared" si="8"/>
        <v>5.3430816794308811</v>
      </c>
      <c r="AA64">
        <f t="shared" si="8"/>
        <v>1.4577947024254851</v>
      </c>
      <c r="AB64">
        <f t="shared" si="8"/>
        <v>0</v>
      </c>
      <c r="AC64">
        <f t="shared" si="8"/>
        <v>0</v>
      </c>
      <c r="AD64">
        <f t="shared" si="8"/>
        <v>0</v>
      </c>
      <c r="AE64">
        <f t="shared" si="8"/>
        <v>0</v>
      </c>
      <c r="AF64">
        <f t="shared" si="6"/>
        <v>0</v>
      </c>
      <c r="AG64" s="80"/>
    </row>
    <row r="65" spans="2:33" x14ac:dyDescent="0.25">
      <c r="B65" t="str">
        <f t="shared" si="8"/>
        <v/>
      </c>
      <c r="C65" t="str">
        <f t="shared" si="8"/>
        <v/>
      </c>
      <c r="D65" t="str">
        <f t="shared" si="8"/>
        <v/>
      </c>
      <c r="E65" t="str">
        <f t="shared" si="8"/>
        <v/>
      </c>
      <c r="F65" t="str">
        <f t="shared" si="8"/>
        <v/>
      </c>
      <c r="G65" t="str">
        <f t="shared" si="8"/>
        <v/>
      </c>
      <c r="H65" t="str">
        <f t="shared" si="8"/>
        <v/>
      </c>
      <c r="I65" t="str">
        <f t="shared" si="8"/>
        <v/>
      </c>
      <c r="J65" t="str">
        <f t="shared" si="8"/>
        <v/>
      </c>
      <c r="K65" t="str">
        <f t="shared" si="8"/>
        <v/>
      </c>
      <c r="L65" t="str">
        <f t="shared" si="8"/>
        <v/>
      </c>
      <c r="M65" t="str">
        <f t="shared" si="8"/>
        <v/>
      </c>
      <c r="N65" t="str">
        <f t="shared" si="8"/>
        <v/>
      </c>
      <c r="O65" t="str">
        <f t="shared" si="8"/>
        <v/>
      </c>
      <c r="P65" t="str">
        <f t="shared" si="8"/>
        <v/>
      </c>
      <c r="Q65" t="str">
        <f t="shared" si="8"/>
        <v/>
      </c>
      <c r="R65" t="str">
        <f t="shared" si="8"/>
        <v/>
      </c>
      <c r="S65">
        <f t="shared" si="8"/>
        <v>89.234083969643848</v>
      </c>
      <c r="T65">
        <f t="shared" si="8"/>
        <v>79.118765649036732</v>
      </c>
      <c r="U65">
        <f t="shared" si="8"/>
        <v>68.801140962017485</v>
      </c>
      <c r="V65">
        <f t="shared" si="8"/>
        <v>58.277163781258082</v>
      </c>
      <c r="W65">
        <f t="shared" si="8"/>
        <v>47.542707056882819</v>
      </c>
      <c r="X65">
        <f t="shared" si="8"/>
        <v>36.59356119802078</v>
      </c>
      <c r="Y65">
        <f t="shared" si="8"/>
        <v>25.425432421981327</v>
      </c>
      <c r="Z65">
        <f t="shared" si="8"/>
        <v>15.505057853244216</v>
      </c>
      <c r="AA65">
        <f t="shared" si="8"/>
        <v>7.6010607335118845</v>
      </c>
      <c r="AB65">
        <f t="shared" si="8"/>
        <v>2.3041446970798645</v>
      </c>
      <c r="AC65">
        <f t="shared" si="8"/>
        <v>0</v>
      </c>
      <c r="AD65">
        <f t="shared" si="8"/>
        <v>0</v>
      </c>
      <c r="AE65">
        <f t="shared" si="8"/>
        <v>0</v>
      </c>
      <c r="AF65">
        <f t="shared" si="6"/>
        <v>0</v>
      </c>
      <c r="AG65" s="80"/>
    </row>
    <row r="66" spans="2:33" x14ac:dyDescent="0.25">
      <c r="B66" t="str">
        <f t="shared" si="8"/>
        <v/>
      </c>
      <c r="C66" t="str">
        <f t="shared" si="8"/>
        <v/>
      </c>
      <c r="D66" t="str">
        <f t="shared" si="8"/>
        <v/>
      </c>
      <c r="E66" t="str">
        <f t="shared" si="8"/>
        <v/>
      </c>
      <c r="F66" t="str">
        <f t="shared" si="8"/>
        <v/>
      </c>
      <c r="G66" t="str">
        <f t="shared" si="8"/>
        <v/>
      </c>
      <c r="H66" t="str">
        <f t="shared" si="8"/>
        <v/>
      </c>
      <c r="I66" t="str">
        <f t="shared" si="8"/>
        <v/>
      </c>
      <c r="J66" t="str">
        <f t="shared" si="8"/>
        <v/>
      </c>
      <c r="K66" t="str">
        <f t="shared" si="8"/>
        <v/>
      </c>
      <c r="L66" t="str">
        <f t="shared" si="8"/>
        <v/>
      </c>
      <c r="M66" t="str">
        <f t="shared" si="8"/>
        <v/>
      </c>
      <c r="N66" t="str">
        <f t="shared" si="8"/>
        <v/>
      </c>
      <c r="O66" t="str">
        <f t="shared" si="8"/>
        <v/>
      </c>
      <c r="P66" t="str">
        <f t="shared" si="8"/>
        <v/>
      </c>
      <c r="Q66" t="str">
        <f t="shared" ref="Q66:AE66" si="9">IF(R67="","",MAX(($E$2-Q30),(($B$7*R66+((1-$B$7)*R67))*EXP(-$B$5))))</f>
        <v/>
      </c>
      <c r="R66" t="str">
        <f t="shared" si="9"/>
        <v/>
      </c>
      <c r="S66" t="str">
        <f t="shared" si="9"/>
        <v/>
      </c>
      <c r="T66">
        <f t="shared" si="9"/>
        <v>94.291743129947406</v>
      </c>
      <c r="U66">
        <f t="shared" si="9"/>
        <v>84.277577992546355</v>
      </c>
      <c r="V66">
        <f t="shared" si="9"/>
        <v>74.063129552397299</v>
      </c>
      <c r="W66">
        <f t="shared" si="9"/>
        <v>63.644392143445543</v>
      </c>
      <c r="X66">
        <f t="shared" si="9"/>
        <v>53.017279986313952</v>
      </c>
      <c r="Y66">
        <f t="shared" si="9"/>
        <v>42.177625586040563</v>
      </c>
      <c r="Z66">
        <f t="shared" si="9"/>
        <v>31.121178097761572</v>
      </c>
      <c r="AA66">
        <f t="shared" si="9"/>
        <v>20.105879284823121</v>
      </c>
      <c r="AB66">
        <f t="shared" si="9"/>
        <v>10.679924499980176</v>
      </c>
      <c r="AC66">
        <f t="shared" si="9"/>
        <v>3.6418590191389684</v>
      </c>
      <c r="AD66">
        <f t="shared" si="9"/>
        <v>0</v>
      </c>
      <c r="AE66">
        <f t="shared" si="9"/>
        <v>0</v>
      </c>
      <c r="AF66">
        <f t="shared" si="6"/>
        <v>0</v>
      </c>
      <c r="AG66" s="80"/>
    </row>
    <row r="67" spans="2:33" x14ac:dyDescent="0.25">
      <c r="B67" t="str">
        <f t="shared" ref="B67:AE75" si="10">IF(C68="","",MAX(($E$2-B31),(($B$7*C67+((1-$B$7)*C68))*EXP(-$B$5))))</f>
        <v/>
      </c>
      <c r="C67" t="str">
        <f t="shared" si="10"/>
        <v/>
      </c>
      <c r="D67" t="str">
        <f t="shared" si="10"/>
        <v/>
      </c>
      <c r="E67" t="str">
        <f t="shared" si="10"/>
        <v/>
      </c>
      <c r="F67" t="str">
        <f t="shared" si="10"/>
        <v/>
      </c>
      <c r="G67" t="str">
        <f t="shared" si="10"/>
        <v/>
      </c>
      <c r="H67" t="str">
        <f t="shared" si="10"/>
        <v/>
      </c>
      <c r="I67" t="str">
        <f t="shared" si="10"/>
        <v/>
      </c>
      <c r="J67" t="str">
        <f t="shared" si="10"/>
        <v/>
      </c>
      <c r="K67" t="str">
        <f t="shared" si="10"/>
        <v/>
      </c>
      <c r="L67" t="str">
        <f t="shared" si="10"/>
        <v/>
      </c>
      <c r="M67" t="str">
        <f t="shared" si="10"/>
        <v/>
      </c>
      <c r="N67" t="str">
        <f t="shared" si="10"/>
        <v/>
      </c>
      <c r="O67" t="str">
        <f t="shared" si="10"/>
        <v/>
      </c>
      <c r="P67" t="str">
        <f t="shared" si="10"/>
        <v/>
      </c>
      <c r="Q67" t="str">
        <f t="shared" si="10"/>
        <v/>
      </c>
      <c r="R67" t="str">
        <f t="shared" si="10"/>
        <v/>
      </c>
      <c r="S67" t="str">
        <f t="shared" si="10"/>
        <v/>
      </c>
      <c r="T67" t="str">
        <f t="shared" si="10"/>
        <v/>
      </c>
      <c r="U67">
        <f t="shared" si="10"/>
        <v>99.298825698647931</v>
      </c>
      <c r="V67">
        <f t="shared" si="10"/>
        <v>89.384802212620912</v>
      </c>
      <c r="W67">
        <f t="shared" si="10"/>
        <v>79.272498256873291</v>
      </c>
      <c r="X67">
        <f t="shared" si="10"/>
        <v>68.957948222011055</v>
      </c>
      <c r="Y67">
        <f t="shared" si="10"/>
        <v>58.437107186450817</v>
      </c>
      <c r="Z67">
        <f t="shared" si="10"/>
        <v>47.705849330180172</v>
      </c>
      <c r="AA67">
        <f t="shared" si="10"/>
        <v>36.759966316784016</v>
      </c>
      <c r="AB67">
        <f t="shared" si="10"/>
        <v>25.595165643119344</v>
      </c>
      <c r="AC67">
        <f t="shared" si="10"/>
        <v>14.771758451648438</v>
      </c>
      <c r="AD67">
        <f t="shared" si="10"/>
        <v>5.756208423929607</v>
      </c>
      <c r="AE67">
        <f t="shared" si="10"/>
        <v>0</v>
      </c>
      <c r="AF67">
        <f t="shared" si="6"/>
        <v>0</v>
      </c>
      <c r="AG67" s="80"/>
    </row>
    <row r="68" spans="2:33" x14ac:dyDescent="0.25">
      <c r="B68" t="str">
        <f t="shared" si="10"/>
        <v/>
      </c>
      <c r="C68" t="str">
        <f t="shared" si="10"/>
        <v/>
      </c>
      <c r="D68" t="str">
        <f t="shared" si="10"/>
        <v/>
      </c>
      <c r="E68" t="str">
        <f t="shared" si="10"/>
        <v/>
      </c>
      <c r="F68" t="str">
        <f t="shared" si="10"/>
        <v/>
      </c>
      <c r="G68" t="str">
        <f t="shared" si="10"/>
        <v/>
      </c>
      <c r="H68" t="str">
        <f t="shared" si="10"/>
        <v/>
      </c>
      <c r="I68" t="str">
        <f t="shared" si="10"/>
        <v/>
      </c>
      <c r="J68" t="str">
        <f t="shared" si="10"/>
        <v/>
      </c>
      <c r="K68" t="str">
        <f t="shared" si="10"/>
        <v/>
      </c>
      <c r="L68" t="str">
        <f t="shared" si="10"/>
        <v/>
      </c>
      <c r="M68" t="str">
        <f t="shared" si="10"/>
        <v/>
      </c>
      <c r="N68" t="str">
        <f t="shared" si="10"/>
        <v/>
      </c>
      <c r="O68" t="str">
        <f t="shared" si="10"/>
        <v/>
      </c>
      <c r="P68" t="str">
        <f t="shared" si="10"/>
        <v/>
      </c>
      <c r="Q68" t="str">
        <f t="shared" si="10"/>
        <v/>
      </c>
      <c r="R68" t="str">
        <f t="shared" si="10"/>
        <v/>
      </c>
      <c r="S68" t="str">
        <f t="shared" si="10"/>
        <v/>
      </c>
      <c r="T68" t="str">
        <f t="shared" si="10"/>
        <v/>
      </c>
      <c r="U68" t="str">
        <f t="shared" si="10"/>
        <v/>
      </c>
      <c r="V68">
        <f t="shared" si="10"/>
        <v>104.25583744166147</v>
      </c>
      <c r="W68">
        <f t="shared" si="10"/>
        <v>94.440954190494722</v>
      </c>
      <c r="X68">
        <f t="shared" si="10"/>
        <v>84.42977327430458</v>
      </c>
      <c r="Y68">
        <f t="shared" si="10"/>
        <v>74.218368739791003</v>
      </c>
      <c r="Z68">
        <f t="shared" si="10"/>
        <v>63.80273611458631</v>
      </c>
      <c r="AA68">
        <f t="shared" si="10"/>
        <v>53.17879083687842</v>
      </c>
      <c r="AB68">
        <f t="shared" si="10"/>
        <v>42.342366653616182</v>
      </c>
      <c r="AC68">
        <f t="shared" si="10"/>
        <v>31.289213986688196</v>
      </c>
      <c r="AD68">
        <f t="shared" si="10"/>
        <v>20.014998266421685</v>
      </c>
      <c r="AE68">
        <f t="shared" si="10"/>
        <v>9.098082942143078</v>
      </c>
      <c r="AF68">
        <f t="shared" si="6"/>
        <v>0</v>
      </c>
      <c r="AG68" s="80"/>
    </row>
    <row r="69" spans="2:33" x14ac:dyDescent="0.25">
      <c r="B69" t="str">
        <f t="shared" si="10"/>
        <v/>
      </c>
      <c r="C69" t="str">
        <f t="shared" si="10"/>
        <v/>
      </c>
      <c r="D69" t="str">
        <f t="shared" si="10"/>
        <v/>
      </c>
      <c r="E69" t="str">
        <f t="shared" si="10"/>
        <v/>
      </c>
      <c r="F69" t="str">
        <f t="shared" si="10"/>
        <v/>
      </c>
      <c r="G69" t="str">
        <f t="shared" si="10"/>
        <v/>
      </c>
      <c r="H69" t="str">
        <f t="shared" si="10"/>
        <v/>
      </c>
      <c r="I69" t="str">
        <f t="shared" si="10"/>
        <v/>
      </c>
      <c r="J69" t="str">
        <f t="shared" si="10"/>
        <v/>
      </c>
      <c r="K69" t="str">
        <f t="shared" si="10"/>
        <v/>
      </c>
      <c r="L69" t="str">
        <f t="shared" si="10"/>
        <v/>
      </c>
      <c r="M69" t="str">
        <f t="shared" si="10"/>
        <v/>
      </c>
      <c r="N69" t="str">
        <f t="shared" si="10"/>
        <v/>
      </c>
      <c r="O69" t="str">
        <f t="shared" si="10"/>
        <v/>
      </c>
      <c r="P69" t="str">
        <f t="shared" si="10"/>
        <v/>
      </c>
      <c r="Q69" t="str">
        <f t="shared" si="10"/>
        <v/>
      </c>
      <c r="R69" t="str">
        <f t="shared" si="10"/>
        <v/>
      </c>
      <c r="S69" t="str">
        <f t="shared" si="10"/>
        <v/>
      </c>
      <c r="T69" t="str">
        <f t="shared" si="10"/>
        <v/>
      </c>
      <c r="U69" t="str">
        <f t="shared" si="10"/>
        <v/>
      </c>
      <c r="V69" t="str">
        <f t="shared" si="10"/>
        <v/>
      </c>
      <c r="W69">
        <f t="shared" si="10"/>
        <v>109.16327906724484</v>
      </c>
      <c r="X69">
        <f t="shared" si="10"/>
        <v>99.446544648589793</v>
      </c>
      <c r="Y69">
        <f t="shared" si="10"/>
        <v>89.535475541561539</v>
      </c>
      <c r="Z69">
        <f t="shared" si="10"/>
        <v>79.426185052393066</v>
      </c>
      <c r="AA69">
        <f t="shared" si="10"/>
        <v>69.114708753440482</v>
      </c>
      <c r="AB69">
        <f t="shared" si="10"/>
        <v>58.597002928509596</v>
      </c>
      <c r="AC69">
        <f t="shared" si="10"/>
        <v>47.868942987080004</v>
      </c>
      <c r="AD69">
        <f t="shared" si="10"/>
        <v>36.926321846821338</v>
      </c>
      <c r="AE69">
        <f t="shared" si="10"/>
        <v>25.764848283757487</v>
      </c>
      <c r="AF69">
        <f t="shared" si="6"/>
        <v>14.38014524943253</v>
      </c>
      <c r="AG69" s="80"/>
    </row>
    <row r="70" spans="2:33" x14ac:dyDescent="0.25">
      <c r="B70" t="str">
        <f t="shared" si="10"/>
        <v/>
      </c>
      <c r="C70" t="str">
        <f t="shared" si="10"/>
        <v/>
      </c>
      <c r="D70" t="str">
        <f t="shared" si="10"/>
        <v/>
      </c>
      <c r="E70" t="str">
        <f t="shared" si="10"/>
        <v/>
      </c>
      <c r="F70" t="str">
        <f t="shared" si="10"/>
        <v/>
      </c>
      <c r="G70" t="str">
        <f t="shared" si="10"/>
        <v/>
      </c>
      <c r="H70" t="str">
        <f t="shared" si="10"/>
        <v/>
      </c>
      <c r="I70" t="str">
        <f t="shared" si="10"/>
        <v/>
      </c>
      <c r="J70" t="str">
        <f t="shared" si="10"/>
        <v/>
      </c>
      <c r="K70" t="str">
        <f t="shared" si="10"/>
        <v/>
      </c>
      <c r="L70" t="str">
        <f t="shared" si="10"/>
        <v/>
      </c>
      <c r="M70" t="str">
        <f t="shared" si="10"/>
        <v/>
      </c>
      <c r="N70" t="str">
        <f t="shared" si="10"/>
        <v/>
      </c>
      <c r="O70" t="str">
        <f t="shared" si="10"/>
        <v/>
      </c>
      <c r="P70" t="str">
        <f t="shared" si="10"/>
        <v/>
      </c>
      <c r="Q70" t="str">
        <f t="shared" si="10"/>
        <v/>
      </c>
      <c r="R70" t="str">
        <f t="shared" si="10"/>
        <v/>
      </c>
      <c r="S70" t="str">
        <f t="shared" si="10"/>
        <v/>
      </c>
      <c r="T70" t="str">
        <f t="shared" si="10"/>
        <v/>
      </c>
      <c r="U70" t="str">
        <f t="shared" si="10"/>
        <v/>
      </c>
      <c r="V70" t="str">
        <f t="shared" si="10"/>
        <v/>
      </c>
      <c r="W70" t="str">
        <f t="shared" si="10"/>
        <v/>
      </c>
      <c r="X70">
        <f t="shared" si="10"/>
        <v>114.02164627657243</v>
      </c>
      <c r="Y70">
        <f t="shared" si="10"/>
        <v>104.40207920210389</v>
      </c>
      <c r="Z70">
        <f t="shared" si="10"/>
        <v>94.590120786145917</v>
      </c>
      <c r="AA70">
        <f t="shared" si="10"/>
        <v>84.581923201869131</v>
      </c>
      <c r="AB70">
        <f t="shared" si="10"/>
        <v>74.373561665906095</v>
      </c>
      <c r="AC70">
        <f t="shared" si="10"/>
        <v>63.961032899224506</v>
      </c>
      <c r="AD70">
        <f t="shared" si="10"/>
        <v>53.340253557209167</v>
      </c>
      <c r="AE70">
        <f t="shared" si="10"/>
        <v>42.507058628353093</v>
      </c>
      <c r="AF70">
        <f t="shared" si="6"/>
        <v>31.457199800919966</v>
      </c>
      <c r="AG70" s="80"/>
    </row>
    <row r="71" spans="2:33" x14ac:dyDescent="0.25">
      <c r="B71" t="str">
        <f t="shared" si="10"/>
        <v/>
      </c>
      <c r="C71" t="str">
        <f t="shared" si="10"/>
        <v/>
      </c>
      <c r="D71" t="str">
        <f t="shared" si="10"/>
        <v/>
      </c>
      <c r="E71" t="str">
        <f t="shared" si="10"/>
        <v/>
      </c>
      <c r="F71" t="str">
        <f t="shared" si="10"/>
        <v/>
      </c>
      <c r="G71" t="str">
        <f t="shared" si="10"/>
        <v/>
      </c>
      <c r="H71" t="str">
        <f t="shared" si="10"/>
        <v/>
      </c>
      <c r="I71" t="str">
        <f t="shared" si="10"/>
        <v/>
      </c>
      <c r="J71" t="str">
        <f t="shared" si="10"/>
        <v/>
      </c>
      <c r="K71" t="str">
        <f t="shared" si="10"/>
        <v/>
      </c>
      <c r="L71" t="str">
        <f t="shared" si="10"/>
        <v/>
      </c>
      <c r="M71" t="str">
        <f t="shared" si="10"/>
        <v/>
      </c>
      <c r="N71" t="str">
        <f t="shared" si="10"/>
        <v/>
      </c>
      <c r="O71" t="str">
        <f t="shared" si="10"/>
        <v/>
      </c>
      <c r="P71" t="str">
        <f t="shared" si="10"/>
        <v/>
      </c>
      <c r="Q71" t="str">
        <f t="shared" si="10"/>
        <v/>
      </c>
      <c r="R71" t="str">
        <f t="shared" si="10"/>
        <v/>
      </c>
      <c r="S71" t="str">
        <f t="shared" si="10"/>
        <v/>
      </c>
      <c r="T71" t="str">
        <f t="shared" si="10"/>
        <v/>
      </c>
      <c r="U71" t="str">
        <f t="shared" si="10"/>
        <v/>
      </c>
      <c r="V71" t="str">
        <f t="shared" si="10"/>
        <v/>
      </c>
      <c r="W71" t="str">
        <f t="shared" si="10"/>
        <v/>
      </c>
      <c r="X71" t="str">
        <f t="shared" si="10"/>
        <v/>
      </c>
      <c r="Y71">
        <f t="shared" si="10"/>
        <v>118.83142981380672</v>
      </c>
      <c r="Z71">
        <f t="shared" si="10"/>
        <v>109.30805841008288</v>
      </c>
      <c r="AA71">
        <f t="shared" si="10"/>
        <v>99.594219578284481</v>
      </c>
      <c r="AB71">
        <f t="shared" si="10"/>
        <v>89.686103969850421</v>
      </c>
      <c r="AC71">
        <f t="shared" si="10"/>
        <v>79.579826049247004</v>
      </c>
      <c r="AD71">
        <f t="shared" si="10"/>
        <v>69.271422570232289</v>
      </c>
      <c r="AE71">
        <f t="shared" si="10"/>
        <v>58.75685102163709</v>
      </c>
      <c r="AF71">
        <f t="shared" si="6"/>
        <v>48.031988042069543</v>
      </c>
      <c r="AG71" s="80"/>
    </row>
    <row r="72" spans="2:33" x14ac:dyDescent="0.25">
      <c r="B72" t="str">
        <f t="shared" si="10"/>
        <v/>
      </c>
      <c r="C72" t="str">
        <f t="shared" si="10"/>
        <v/>
      </c>
      <c r="D72" t="str">
        <f t="shared" si="10"/>
        <v/>
      </c>
      <c r="E72" t="str">
        <f t="shared" si="10"/>
        <v/>
      </c>
      <c r="F72" t="str">
        <f t="shared" si="10"/>
        <v/>
      </c>
      <c r="G72" t="str">
        <f t="shared" si="10"/>
        <v/>
      </c>
      <c r="H72" t="str">
        <f t="shared" si="10"/>
        <v/>
      </c>
      <c r="I72" t="str">
        <f t="shared" si="10"/>
        <v/>
      </c>
      <c r="J72" t="str">
        <f t="shared" si="10"/>
        <v/>
      </c>
      <c r="K72" t="str">
        <f t="shared" si="10"/>
        <v/>
      </c>
      <c r="L72" t="str">
        <f t="shared" si="10"/>
        <v/>
      </c>
      <c r="M72" t="str">
        <f t="shared" si="10"/>
        <v/>
      </c>
      <c r="N72" t="str">
        <f t="shared" si="10"/>
        <v/>
      </c>
      <c r="O72" t="str">
        <f t="shared" si="10"/>
        <v/>
      </c>
      <c r="P72" t="str">
        <f t="shared" si="10"/>
        <v/>
      </c>
      <c r="Q72" t="str">
        <f t="shared" si="10"/>
        <v/>
      </c>
      <c r="R72" t="str">
        <f t="shared" si="10"/>
        <v/>
      </c>
      <c r="S72" t="str">
        <f t="shared" si="10"/>
        <v/>
      </c>
      <c r="T72" t="str">
        <f t="shared" si="10"/>
        <v/>
      </c>
      <c r="U72" t="str">
        <f t="shared" si="10"/>
        <v/>
      </c>
      <c r="V72" t="str">
        <f t="shared" si="10"/>
        <v/>
      </c>
      <c r="W72" t="str">
        <f t="shared" si="10"/>
        <v/>
      </c>
      <c r="X72" t="str">
        <f t="shared" si="10"/>
        <v/>
      </c>
      <c r="Y72" t="str">
        <f t="shared" si="10"/>
        <v/>
      </c>
      <c r="Z72">
        <f t="shared" si="10"/>
        <v>123.59311551566867</v>
      </c>
      <c r="AA72">
        <f t="shared" si="10"/>
        <v>114.16497782598208</v>
      </c>
      <c r="AB72">
        <f t="shared" si="10"/>
        <v>104.54827738250162</v>
      </c>
      <c r="AC72">
        <f t="shared" si="10"/>
        <v>94.739242930151931</v>
      </c>
      <c r="AD72">
        <f t="shared" si="10"/>
        <v>84.734027788754531</v>
      </c>
      <c r="AE72">
        <f t="shared" si="10"/>
        <v>74.528708344529946</v>
      </c>
      <c r="AF72">
        <f t="shared" si="6"/>
        <v>64.119282511420693</v>
      </c>
      <c r="AG72" s="80"/>
    </row>
    <row r="73" spans="2:33" x14ac:dyDescent="0.25">
      <c r="B73" t="str">
        <f t="shared" si="10"/>
        <v/>
      </c>
      <c r="C73" t="str">
        <f t="shared" si="10"/>
        <v/>
      </c>
      <c r="D73" t="str">
        <f t="shared" si="10"/>
        <v/>
      </c>
      <c r="E73" t="str">
        <f t="shared" si="10"/>
        <v/>
      </c>
      <c r="F73" t="str">
        <f t="shared" si="10"/>
        <v/>
      </c>
      <c r="G73" t="str">
        <f t="shared" si="10"/>
        <v/>
      </c>
      <c r="H73" t="str">
        <f t="shared" si="10"/>
        <v/>
      </c>
      <c r="I73" t="str">
        <f t="shared" si="10"/>
        <v/>
      </c>
      <c r="J73" t="str">
        <f t="shared" si="10"/>
        <v/>
      </c>
      <c r="K73" t="str">
        <f t="shared" si="10"/>
        <v/>
      </c>
      <c r="L73" t="str">
        <f t="shared" si="10"/>
        <v/>
      </c>
      <c r="M73" t="str">
        <f t="shared" si="10"/>
        <v/>
      </c>
      <c r="N73" t="str">
        <f t="shared" si="10"/>
        <v/>
      </c>
      <c r="O73" t="str">
        <f t="shared" si="10"/>
        <v/>
      </c>
      <c r="P73" t="str">
        <f t="shared" si="10"/>
        <v/>
      </c>
      <c r="Q73" t="str">
        <f t="shared" si="10"/>
        <v/>
      </c>
      <c r="R73" t="str">
        <f t="shared" si="10"/>
        <v/>
      </c>
      <c r="S73" t="str">
        <f t="shared" si="10"/>
        <v/>
      </c>
      <c r="T73" t="str">
        <f t="shared" si="10"/>
        <v/>
      </c>
      <c r="U73" t="str">
        <f t="shared" si="10"/>
        <v/>
      </c>
      <c r="V73" t="str">
        <f t="shared" si="10"/>
        <v/>
      </c>
      <c r="W73" t="str">
        <f t="shared" si="10"/>
        <v/>
      </c>
      <c r="X73" t="str">
        <f t="shared" si="10"/>
        <v/>
      </c>
      <c r="Y73" t="str">
        <f t="shared" si="10"/>
        <v/>
      </c>
      <c r="Z73" t="str">
        <f t="shared" si="10"/>
        <v/>
      </c>
      <c r="AA73">
        <f t="shared" si="10"/>
        <v>128.307184360512</v>
      </c>
      <c r="AB73">
        <f t="shared" si="10"/>
        <v>118.97332804772225</v>
      </c>
      <c r="AC73">
        <f t="shared" si="10"/>
        <v>109.45279460867658</v>
      </c>
      <c r="AD73">
        <f t="shared" si="10"/>
        <v>99.741850500850433</v>
      </c>
      <c r="AE73">
        <f t="shared" si="10"/>
        <v>89.836687510866966</v>
      </c>
      <c r="AF73">
        <f t="shared" si="6"/>
        <v>79.733421261084686</v>
      </c>
      <c r="AG73" s="80"/>
    </row>
    <row r="74" spans="2:33" x14ac:dyDescent="0.25">
      <c r="B74" t="str">
        <f t="shared" si="10"/>
        <v/>
      </c>
      <c r="C74" t="str">
        <f t="shared" si="10"/>
        <v/>
      </c>
      <c r="D74" t="str">
        <f t="shared" si="10"/>
        <v/>
      </c>
      <c r="E74" t="str">
        <f t="shared" si="10"/>
        <v/>
      </c>
      <c r="F74" t="str">
        <f t="shared" si="10"/>
        <v/>
      </c>
      <c r="G74" t="str">
        <f t="shared" si="10"/>
        <v/>
      </c>
      <c r="H74" t="str">
        <f t="shared" si="10"/>
        <v/>
      </c>
      <c r="I74" t="str">
        <f t="shared" si="10"/>
        <v/>
      </c>
      <c r="J74" t="str">
        <f t="shared" si="10"/>
        <v/>
      </c>
      <c r="K74" t="str">
        <f t="shared" si="10"/>
        <v/>
      </c>
      <c r="L74" t="str">
        <f t="shared" si="10"/>
        <v/>
      </c>
      <c r="M74" t="str">
        <f t="shared" si="10"/>
        <v/>
      </c>
      <c r="N74" t="str">
        <f t="shared" si="10"/>
        <v/>
      </c>
      <c r="O74" t="str">
        <f t="shared" si="10"/>
        <v/>
      </c>
      <c r="P74" t="str">
        <f t="shared" si="10"/>
        <v/>
      </c>
      <c r="Q74" t="str">
        <f t="shared" si="10"/>
        <v/>
      </c>
      <c r="R74" t="str">
        <f t="shared" si="10"/>
        <v/>
      </c>
      <c r="S74" t="str">
        <f t="shared" si="10"/>
        <v/>
      </c>
      <c r="T74" t="str">
        <f t="shared" si="10"/>
        <v/>
      </c>
      <c r="U74" t="str">
        <f t="shared" si="10"/>
        <v/>
      </c>
      <c r="V74" t="str">
        <f t="shared" si="10"/>
        <v/>
      </c>
      <c r="W74" t="str">
        <f t="shared" si="10"/>
        <v/>
      </c>
      <c r="X74" t="str">
        <f t="shared" si="10"/>
        <v/>
      </c>
      <c r="Y74" t="str">
        <f t="shared" si="10"/>
        <v/>
      </c>
      <c r="Z74" t="str">
        <f t="shared" si="10"/>
        <v/>
      </c>
      <c r="AA74" t="str">
        <f t="shared" si="10"/>
        <v/>
      </c>
      <c r="AB74">
        <f t="shared" si="10"/>
        <v>132.97411251690687</v>
      </c>
      <c r="AC74">
        <f t="shared" si="10"/>
        <v>123.73359476724505</v>
      </c>
      <c r="AD74">
        <f t="shared" si="10"/>
        <v>114.3082666625898</v>
      </c>
      <c r="AE74">
        <f t="shared" si="10"/>
        <v>104.69443199584191</v>
      </c>
      <c r="AF74">
        <f t="shared" si="6"/>
        <v>94.888320635758305</v>
      </c>
      <c r="AG74" s="80"/>
    </row>
    <row r="75" spans="2:33" x14ac:dyDescent="0.25">
      <c r="B75" t="str">
        <f t="shared" si="10"/>
        <v/>
      </c>
      <c r="C75" t="str">
        <f t="shared" si="10"/>
        <v/>
      </c>
      <c r="D75" t="str">
        <f t="shared" si="10"/>
        <v/>
      </c>
      <c r="E75" t="str">
        <f t="shared" si="10"/>
        <v/>
      </c>
      <c r="F75" t="str">
        <f t="shared" si="10"/>
        <v/>
      </c>
      <c r="G75" t="str">
        <f t="shared" si="10"/>
        <v/>
      </c>
      <c r="H75" t="str">
        <f t="shared" si="10"/>
        <v/>
      </c>
      <c r="I75" t="str">
        <f t="shared" si="10"/>
        <v/>
      </c>
      <c r="J75" t="str">
        <f t="shared" si="10"/>
        <v/>
      </c>
      <c r="K75" t="str">
        <f t="shared" si="10"/>
        <v/>
      </c>
      <c r="L75" t="str">
        <f t="shared" si="10"/>
        <v/>
      </c>
      <c r="M75" t="str">
        <f t="shared" si="10"/>
        <v/>
      </c>
      <c r="N75" t="str">
        <f t="shared" si="10"/>
        <v/>
      </c>
      <c r="O75" t="str">
        <f t="shared" si="10"/>
        <v/>
      </c>
      <c r="P75" t="str">
        <f t="shared" si="10"/>
        <v/>
      </c>
      <c r="Q75" t="str">
        <f t="shared" ref="Q75:AE75" si="11">IF(R76="","",MAX(($E$2-Q39),(($B$7*R75+((1-$B$7)*R76))*EXP(-$B$5))))</f>
        <v/>
      </c>
      <c r="R75" t="str">
        <f t="shared" si="11"/>
        <v/>
      </c>
      <c r="S75" t="str">
        <f t="shared" si="11"/>
        <v/>
      </c>
      <c r="T75" t="str">
        <f t="shared" si="11"/>
        <v/>
      </c>
      <c r="U75" t="str">
        <f t="shared" si="11"/>
        <v/>
      </c>
      <c r="V75" t="str">
        <f t="shared" si="11"/>
        <v/>
      </c>
      <c r="W75" t="str">
        <f t="shared" si="11"/>
        <v/>
      </c>
      <c r="X75" t="str">
        <f t="shared" si="11"/>
        <v/>
      </c>
      <c r="Y75" t="str">
        <f t="shared" si="11"/>
        <v/>
      </c>
      <c r="Z75" t="str">
        <f t="shared" si="11"/>
        <v/>
      </c>
      <c r="AA75" t="str">
        <f t="shared" si="11"/>
        <v/>
      </c>
      <c r="AB75" t="str">
        <f t="shared" si="11"/>
        <v/>
      </c>
      <c r="AC75">
        <f t="shared" si="11"/>
        <v>137.59437139173781</v>
      </c>
      <c r="AD75">
        <f t="shared" si="11"/>
        <v>128.44625881957262</v>
      </c>
      <c r="AE75">
        <f t="shared" si="11"/>
        <v>119.11518399596389</v>
      </c>
      <c r="AF75">
        <f t="shared" si="6"/>
        <v>109.59748767588349</v>
      </c>
      <c r="AG75" s="80"/>
    </row>
    <row r="76" spans="2:33" x14ac:dyDescent="0.25">
      <c r="B76" t="str">
        <f t="shared" ref="B76:AE78" si="12">IF(C77="","",MAX(($E$2-B40),(($B$7*C76+((1-$B$7)*C77))*EXP(-$B$5))))</f>
        <v/>
      </c>
      <c r="C76" t="str">
        <f t="shared" si="12"/>
        <v/>
      </c>
      <c r="D76" t="str">
        <f t="shared" si="12"/>
        <v/>
      </c>
      <c r="E76" t="str">
        <f t="shared" si="12"/>
        <v/>
      </c>
      <c r="F76" t="str">
        <f t="shared" si="12"/>
        <v/>
      </c>
      <c r="G76" t="str">
        <f t="shared" si="12"/>
        <v/>
      </c>
      <c r="H76" t="str">
        <f t="shared" si="12"/>
        <v/>
      </c>
      <c r="I76" t="str">
        <f t="shared" si="12"/>
        <v/>
      </c>
      <c r="J76" t="str">
        <f t="shared" si="12"/>
        <v/>
      </c>
      <c r="K76" t="str">
        <f t="shared" si="12"/>
        <v/>
      </c>
      <c r="L76" t="str">
        <f t="shared" si="12"/>
        <v/>
      </c>
      <c r="M76" t="str">
        <f t="shared" si="12"/>
        <v/>
      </c>
      <c r="N76" t="str">
        <f t="shared" si="12"/>
        <v/>
      </c>
      <c r="O76" t="str">
        <f t="shared" si="12"/>
        <v/>
      </c>
      <c r="P76" t="str">
        <f t="shared" si="12"/>
        <v/>
      </c>
      <c r="Q76" t="str">
        <f t="shared" si="12"/>
        <v/>
      </c>
      <c r="R76" t="str">
        <f t="shared" si="12"/>
        <v/>
      </c>
      <c r="S76" t="str">
        <f t="shared" si="12"/>
        <v/>
      </c>
      <c r="T76" t="str">
        <f t="shared" si="12"/>
        <v/>
      </c>
      <c r="U76" t="str">
        <f t="shared" si="12"/>
        <v/>
      </c>
      <c r="V76" t="str">
        <f t="shared" si="12"/>
        <v/>
      </c>
      <c r="W76" t="str">
        <f t="shared" si="12"/>
        <v/>
      </c>
      <c r="X76" t="str">
        <f t="shared" si="12"/>
        <v/>
      </c>
      <c r="Y76" t="str">
        <f t="shared" si="12"/>
        <v/>
      </c>
      <c r="Z76" t="str">
        <f t="shared" si="12"/>
        <v/>
      </c>
      <c r="AA76" t="str">
        <f t="shared" si="12"/>
        <v/>
      </c>
      <c r="AB76" t="str">
        <f t="shared" si="12"/>
        <v/>
      </c>
      <c r="AC76" t="str">
        <f t="shared" si="12"/>
        <v/>
      </c>
      <c r="AD76">
        <f t="shared" si="12"/>
        <v>142.16842767782043</v>
      </c>
      <c r="AE76">
        <f t="shared" si="12"/>
        <v>133.1117962313769</v>
      </c>
      <c r="AF76">
        <f t="shared" si="6"/>
        <v>123.87403215600426</v>
      </c>
      <c r="AG76" s="80"/>
    </row>
    <row r="77" spans="2:33" x14ac:dyDescent="0.25">
      <c r="B77" t="str">
        <f t="shared" si="12"/>
        <v/>
      </c>
      <c r="C77" t="str">
        <f t="shared" si="12"/>
        <v/>
      </c>
      <c r="D77" t="str">
        <f t="shared" si="12"/>
        <v/>
      </c>
      <c r="E77" t="str">
        <f t="shared" si="12"/>
        <v/>
      </c>
      <c r="F77" t="str">
        <f t="shared" si="12"/>
        <v/>
      </c>
      <c r="G77" t="str">
        <f t="shared" si="12"/>
        <v/>
      </c>
      <c r="H77" t="str">
        <f t="shared" si="12"/>
        <v/>
      </c>
      <c r="I77" t="str">
        <f t="shared" si="12"/>
        <v/>
      </c>
      <c r="J77" t="str">
        <f t="shared" si="12"/>
        <v/>
      </c>
      <c r="K77" t="str">
        <f t="shared" si="12"/>
        <v/>
      </c>
      <c r="L77" t="str">
        <f t="shared" si="12"/>
        <v/>
      </c>
      <c r="M77" t="str">
        <f t="shared" si="12"/>
        <v/>
      </c>
      <c r="N77" t="str">
        <f t="shared" si="12"/>
        <v/>
      </c>
      <c r="O77" t="str">
        <f t="shared" si="12"/>
        <v/>
      </c>
      <c r="P77" t="str">
        <f t="shared" si="12"/>
        <v/>
      </c>
      <c r="Q77" t="str">
        <f t="shared" si="12"/>
        <v/>
      </c>
      <c r="R77" t="str">
        <f t="shared" si="12"/>
        <v/>
      </c>
      <c r="S77" t="str">
        <f t="shared" si="12"/>
        <v/>
      </c>
      <c r="T77" t="str">
        <f t="shared" si="12"/>
        <v/>
      </c>
      <c r="U77" t="str">
        <f t="shared" si="12"/>
        <v/>
      </c>
      <c r="V77" t="str">
        <f t="shared" si="12"/>
        <v/>
      </c>
      <c r="W77" t="str">
        <f t="shared" si="12"/>
        <v/>
      </c>
      <c r="X77" t="str">
        <f t="shared" si="12"/>
        <v/>
      </c>
      <c r="Y77" t="str">
        <f t="shared" si="12"/>
        <v/>
      </c>
      <c r="Z77" t="str">
        <f t="shared" si="12"/>
        <v/>
      </c>
      <c r="AA77" t="str">
        <f t="shared" si="12"/>
        <v/>
      </c>
      <c r="AB77" t="str">
        <f t="shared" si="12"/>
        <v/>
      </c>
      <c r="AC77" t="str">
        <f t="shared" si="12"/>
        <v/>
      </c>
      <c r="AD77" t="str">
        <f t="shared" si="12"/>
        <v/>
      </c>
      <c r="AE77">
        <f t="shared" si="12"/>
        <v>146.69674340104223</v>
      </c>
      <c r="AF77">
        <f t="shared" si="6"/>
        <v>137.73067826906316</v>
      </c>
      <c r="AG77" s="80"/>
    </row>
    <row r="78" spans="2:33" x14ac:dyDescent="0.25">
      <c r="B78" t="str">
        <f t="shared" si="12"/>
        <v/>
      </c>
      <c r="C78" t="str">
        <f t="shared" si="12"/>
        <v/>
      </c>
      <c r="D78" t="str">
        <f t="shared" si="12"/>
        <v/>
      </c>
      <c r="E78" t="str">
        <f t="shared" si="12"/>
        <v/>
      </c>
      <c r="F78" t="str">
        <f t="shared" si="12"/>
        <v/>
      </c>
      <c r="G78" t="str">
        <f t="shared" si="12"/>
        <v/>
      </c>
      <c r="H78" t="str">
        <f t="shared" si="12"/>
        <v/>
      </c>
      <c r="I78" t="str">
        <f t="shared" si="12"/>
        <v/>
      </c>
      <c r="J78" t="str">
        <f t="shared" si="12"/>
        <v/>
      </c>
      <c r="K78" t="str">
        <f t="shared" si="12"/>
        <v/>
      </c>
      <c r="L78" t="str">
        <f t="shared" si="12"/>
        <v/>
      </c>
      <c r="M78" t="str">
        <f t="shared" si="12"/>
        <v/>
      </c>
      <c r="N78" t="str">
        <f t="shared" si="12"/>
        <v/>
      </c>
      <c r="O78" t="str">
        <f t="shared" si="12"/>
        <v/>
      </c>
      <c r="P78" t="str">
        <f t="shared" si="12"/>
        <v/>
      </c>
      <c r="Q78" t="str">
        <f t="shared" si="12"/>
        <v/>
      </c>
      <c r="R78" t="str">
        <f t="shared" si="12"/>
        <v/>
      </c>
      <c r="S78" t="str">
        <f t="shared" si="12"/>
        <v/>
      </c>
      <c r="T78" t="str">
        <f t="shared" si="12"/>
        <v/>
      </c>
      <c r="U78" t="str">
        <f t="shared" si="12"/>
        <v/>
      </c>
      <c r="V78" t="str">
        <f t="shared" si="12"/>
        <v/>
      </c>
      <c r="W78" t="str">
        <f t="shared" si="12"/>
        <v/>
      </c>
      <c r="X78" t="str">
        <f t="shared" si="12"/>
        <v/>
      </c>
      <c r="Y78" t="str">
        <f t="shared" si="12"/>
        <v/>
      </c>
      <c r="Z78" t="str">
        <f t="shared" si="12"/>
        <v/>
      </c>
      <c r="AA78" t="str">
        <f t="shared" si="12"/>
        <v/>
      </c>
      <c r="AB78" t="str">
        <f t="shared" si="12"/>
        <v/>
      </c>
      <c r="AC78" t="str">
        <f t="shared" si="12"/>
        <v/>
      </c>
      <c r="AD78" t="str">
        <f t="shared" si="12"/>
        <v/>
      </c>
      <c r="AE78" t="str">
        <f t="shared" si="12"/>
        <v/>
      </c>
      <c r="AF78">
        <f t="shared" si="6"/>
        <v>151.17977596703179</v>
      </c>
      <c r="AG78" s="80"/>
    </row>
  </sheetData>
  <mergeCells count="3">
    <mergeCell ref="A12:A13"/>
    <mergeCell ref="B49:B51"/>
    <mergeCell ref="AG48:AG78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78"/>
  <sheetViews>
    <sheetView workbookViewId="0"/>
  </sheetViews>
  <sheetFormatPr defaultColWidth="8.85546875" defaultRowHeight="15" x14ac:dyDescent="0.25"/>
  <cols>
    <col min="1" max="1" width="14.140625" customWidth="1"/>
  </cols>
  <sheetData>
    <row r="2" spans="1:32" ht="30" x14ac:dyDescent="0.25">
      <c r="A2" s="54" t="s">
        <v>52</v>
      </c>
      <c r="B2">
        <v>600</v>
      </c>
      <c r="D2" s="54" t="s">
        <v>56</v>
      </c>
      <c r="E2" s="54">
        <v>595</v>
      </c>
    </row>
    <row r="3" spans="1:32" ht="60" x14ac:dyDescent="0.25">
      <c r="A3" t="s">
        <v>60</v>
      </c>
      <c r="B3" s="57">
        <v>1.02</v>
      </c>
      <c r="D3" s="58" t="s">
        <v>103</v>
      </c>
      <c r="E3" s="78">
        <f>'Q.3 (iv)'!E3</f>
        <v>9.2642284916463868</v>
      </c>
    </row>
    <row r="4" spans="1:32" x14ac:dyDescent="0.25">
      <c r="A4" t="s">
        <v>61</v>
      </c>
      <c r="B4" s="57">
        <f>1-0.01</f>
        <v>0.99</v>
      </c>
    </row>
    <row r="5" spans="1:32" x14ac:dyDescent="0.25">
      <c r="A5" t="s">
        <v>62</v>
      </c>
      <c r="B5" s="52">
        <v>1E-3</v>
      </c>
    </row>
    <row r="7" spans="1:32" x14ac:dyDescent="0.25">
      <c r="A7" t="s">
        <v>63</v>
      </c>
      <c r="B7">
        <f>(EXP(B5)-B4)/(B3-B4)</f>
        <v>0.36668333889027943</v>
      </c>
    </row>
    <row r="9" spans="1:32" x14ac:dyDescent="0.25">
      <c r="A9" s="13"/>
    </row>
    <row r="10" spans="1:32" x14ac:dyDescent="0.25">
      <c r="A10" s="13" t="s">
        <v>104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5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2" spans="1:32" x14ac:dyDescent="0.25">
      <c r="A12" t="s">
        <v>105</v>
      </c>
    </row>
    <row r="13" spans="1:32" x14ac:dyDescent="0.25">
      <c r="A13" s="54"/>
    </row>
    <row r="14" spans="1:32" ht="45" x14ac:dyDescent="0.25">
      <c r="A14" s="58" t="s">
        <v>72</v>
      </c>
      <c r="B14" s="13">
        <f>E3+B2-(E2*EXP(-B5))</f>
        <v>14.858931090788246</v>
      </c>
      <c r="C14" s="5"/>
    </row>
    <row r="48" spans="1:1" x14ac:dyDescent="0.25">
      <c r="A48" s="58"/>
    </row>
    <row r="71" spans="2:32" x14ac:dyDescent="0.25">
      <c r="B71" t="str">
        <f t="shared" ref="B71:AE78" si="0">IF(C72="","",MAX(($E$2-B35),(($B$7*C71+((1-$B$7)*C72))*EXP(-$B$5))))</f>
        <v/>
      </c>
      <c r="C71" t="str">
        <f t="shared" si="0"/>
        <v/>
      </c>
      <c r="D71" t="str">
        <f t="shared" si="0"/>
        <v/>
      </c>
      <c r="E71" t="str">
        <f t="shared" si="0"/>
        <v/>
      </c>
      <c r="F71" t="str">
        <f t="shared" si="0"/>
        <v/>
      </c>
      <c r="G71" t="str">
        <f t="shared" si="0"/>
        <v/>
      </c>
      <c r="H71" t="str">
        <f t="shared" si="0"/>
        <v/>
      </c>
      <c r="I71" t="str">
        <f t="shared" si="0"/>
        <v/>
      </c>
      <c r="J71" t="str">
        <f t="shared" si="0"/>
        <v/>
      </c>
      <c r="K71" t="str">
        <f t="shared" si="0"/>
        <v/>
      </c>
      <c r="L71" t="str">
        <f t="shared" si="0"/>
        <v/>
      </c>
      <c r="M71" t="str">
        <f t="shared" si="0"/>
        <v/>
      </c>
      <c r="N71" t="str">
        <f t="shared" si="0"/>
        <v/>
      </c>
      <c r="O71" t="str">
        <f t="shared" si="0"/>
        <v/>
      </c>
      <c r="P71" t="str">
        <f t="shared" si="0"/>
        <v/>
      </c>
      <c r="Q71" t="str">
        <f t="shared" si="0"/>
        <v/>
      </c>
      <c r="R71" t="str">
        <f t="shared" si="0"/>
        <v/>
      </c>
      <c r="S71" t="str">
        <f t="shared" si="0"/>
        <v/>
      </c>
      <c r="T71" t="str">
        <f t="shared" si="0"/>
        <v/>
      </c>
      <c r="U71" t="str">
        <f t="shared" si="0"/>
        <v/>
      </c>
      <c r="V71" t="str">
        <f t="shared" si="0"/>
        <v/>
      </c>
      <c r="W71" t="str">
        <f t="shared" si="0"/>
        <v/>
      </c>
      <c r="X71" t="str">
        <f t="shared" si="0"/>
        <v/>
      </c>
      <c r="Y71">
        <f t="shared" si="0"/>
        <v>595</v>
      </c>
      <c r="Z71">
        <f t="shared" si="0"/>
        <v>595</v>
      </c>
      <c r="AA71">
        <f t="shared" si="0"/>
        <v>595</v>
      </c>
      <c r="AB71">
        <f t="shared" si="0"/>
        <v>595</v>
      </c>
      <c r="AC71">
        <f t="shared" si="0"/>
        <v>595</v>
      </c>
      <c r="AD71">
        <f t="shared" si="0"/>
        <v>595</v>
      </c>
      <c r="AE71">
        <f t="shared" si="0"/>
        <v>595</v>
      </c>
      <c r="AF71">
        <f t="shared" ref="AF71:AF78" si="1">MAX($E$2-AF35,0)</f>
        <v>595</v>
      </c>
    </row>
    <row r="72" spans="2:32" x14ac:dyDescent="0.25">
      <c r="B72" t="str">
        <f t="shared" si="0"/>
        <v/>
      </c>
      <c r="C72" t="str">
        <f t="shared" si="0"/>
        <v/>
      </c>
      <c r="D72" t="str">
        <f t="shared" si="0"/>
        <v/>
      </c>
      <c r="E72" t="str">
        <f t="shared" si="0"/>
        <v/>
      </c>
      <c r="F72" t="str">
        <f t="shared" si="0"/>
        <v/>
      </c>
      <c r="G72" t="str">
        <f t="shared" si="0"/>
        <v/>
      </c>
      <c r="H72" t="str">
        <f t="shared" si="0"/>
        <v/>
      </c>
      <c r="I72" t="str">
        <f t="shared" si="0"/>
        <v/>
      </c>
      <c r="J72" t="str">
        <f t="shared" si="0"/>
        <v/>
      </c>
      <c r="K72" t="str">
        <f t="shared" si="0"/>
        <v/>
      </c>
      <c r="L72" t="str">
        <f t="shared" si="0"/>
        <v/>
      </c>
      <c r="M72" t="str">
        <f t="shared" si="0"/>
        <v/>
      </c>
      <c r="N72" t="str">
        <f t="shared" si="0"/>
        <v/>
      </c>
      <c r="O72" t="str">
        <f t="shared" si="0"/>
        <v/>
      </c>
      <c r="P72" t="str">
        <f t="shared" si="0"/>
        <v/>
      </c>
      <c r="Q72" t="str">
        <f t="shared" si="0"/>
        <v/>
      </c>
      <c r="R72" t="str">
        <f t="shared" si="0"/>
        <v/>
      </c>
      <c r="S72" t="str">
        <f t="shared" si="0"/>
        <v/>
      </c>
      <c r="T72" t="str">
        <f t="shared" si="0"/>
        <v/>
      </c>
      <c r="U72" t="str">
        <f t="shared" si="0"/>
        <v/>
      </c>
      <c r="V72" t="str">
        <f t="shared" si="0"/>
        <v/>
      </c>
      <c r="W72" t="str">
        <f t="shared" si="0"/>
        <v/>
      </c>
      <c r="X72" t="str">
        <f t="shared" si="0"/>
        <v/>
      </c>
      <c r="Y72" t="str">
        <f t="shared" si="0"/>
        <v/>
      </c>
      <c r="Z72">
        <f t="shared" si="0"/>
        <v>595</v>
      </c>
      <c r="AA72">
        <f t="shared" si="0"/>
        <v>595</v>
      </c>
      <c r="AB72">
        <f t="shared" si="0"/>
        <v>595</v>
      </c>
      <c r="AC72">
        <f t="shared" si="0"/>
        <v>595</v>
      </c>
      <c r="AD72">
        <f t="shared" si="0"/>
        <v>595</v>
      </c>
      <c r="AE72">
        <f t="shared" si="0"/>
        <v>595</v>
      </c>
      <c r="AF72">
        <f t="shared" si="1"/>
        <v>595</v>
      </c>
    </row>
    <row r="73" spans="2:32" x14ac:dyDescent="0.25">
      <c r="B73" t="str">
        <f t="shared" si="0"/>
        <v/>
      </c>
      <c r="C73" t="str">
        <f t="shared" si="0"/>
        <v/>
      </c>
      <c r="D73" t="str">
        <f t="shared" si="0"/>
        <v/>
      </c>
      <c r="E73" t="str">
        <f t="shared" si="0"/>
        <v/>
      </c>
      <c r="F73" t="str">
        <f t="shared" si="0"/>
        <v/>
      </c>
      <c r="G73" t="str">
        <f t="shared" si="0"/>
        <v/>
      </c>
      <c r="H73" t="str">
        <f t="shared" si="0"/>
        <v/>
      </c>
      <c r="I73" t="str">
        <f t="shared" si="0"/>
        <v/>
      </c>
      <c r="J73" t="str">
        <f t="shared" si="0"/>
        <v/>
      </c>
      <c r="K73" t="str">
        <f t="shared" si="0"/>
        <v/>
      </c>
      <c r="L73" t="str">
        <f t="shared" si="0"/>
        <v/>
      </c>
      <c r="M73" t="str">
        <f t="shared" si="0"/>
        <v/>
      </c>
      <c r="N73" t="str">
        <f t="shared" si="0"/>
        <v/>
      </c>
      <c r="O73" t="str">
        <f t="shared" si="0"/>
        <v/>
      </c>
      <c r="P73" t="str">
        <f t="shared" si="0"/>
        <v/>
      </c>
      <c r="Q73" t="str">
        <f t="shared" si="0"/>
        <v/>
      </c>
      <c r="R73" t="str">
        <f t="shared" si="0"/>
        <v/>
      </c>
      <c r="S73" t="str">
        <f t="shared" si="0"/>
        <v/>
      </c>
      <c r="T73" t="str">
        <f t="shared" si="0"/>
        <v/>
      </c>
      <c r="U73" t="str">
        <f t="shared" si="0"/>
        <v/>
      </c>
      <c r="V73" t="str">
        <f t="shared" si="0"/>
        <v/>
      </c>
      <c r="W73" t="str">
        <f t="shared" si="0"/>
        <v/>
      </c>
      <c r="X73" t="str">
        <f t="shared" si="0"/>
        <v/>
      </c>
      <c r="Y73" t="str">
        <f t="shared" si="0"/>
        <v/>
      </c>
      <c r="Z73" t="str">
        <f t="shared" si="0"/>
        <v/>
      </c>
      <c r="AA73">
        <f t="shared" si="0"/>
        <v>595</v>
      </c>
      <c r="AB73">
        <f t="shared" si="0"/>
        <v>595</v>
      </c>
      <c r="AC73">
        <f t="shared" si="0"/>
        <v>595</v>
      </c>
      <c r="AD73">
        <f t="shared" si="0"/>
        <v>595</v>
      </c>
      <c r="AE73">
        <f t="shared" si="0"/>
        <v>595</v>
      </c>
      <c r="AF73">
        <f t="shared" si="1"/>
        <v>595</v>
      </c>
    </row>
    <row r="74" spans="2:32" x14ac:dyDescent="0.25">
      <c r="B74" t="str">
        <f t="shared" si="0"/>
        <v/>
      </c>
      <c r="C74" t="str">
        <f t="shared" si="0"/>
        <v/>
      </c>
      <c r="D74" t="str">
        <f t="shared" si="0"/>
        <v/>
      </c>
      <c r="E74" t="str">
        <f t="shared" si="0"/>
        <v/>
      </c>
      <c r="F74" t="str">
        <f t="shared" si="0"/>
        <v/>
      </c>
      <c r="G74" t="str">
        <f t="shared" si="0"/>
        <v/>
      </c>
      <c r="H74" t="str">
        <f t="shared" si="0"/>
        <v/>
      </c>
      <c r="I74" t="str">
        <f t="shared" si="0"/>
        <v/>
      </c>
      <c r="J74" t="str">
        <f t="shared" si="0"/>
        <v/>
      </c>
      <c r="K74" t="str">
        <f t="shared" si="0"/>
        <v/>
      </c>
      <c r="L74" t="str">
        <f t="shared" si="0"/>
        <v/>
      </c>
      <c r="M74" t="str">
        <f t="shared" si="0"/>
        <v/>
      </c>
      <c r="N74" t="str">
        <f t="shared" si="0"/>
        <v/>
      </c>
      <c r="O74" t="str">
        <f t="shared" si="0"/>
        <v/>
      </c>
      <c r="P74" t="str">
        <f t="shared" si="0"/>
        <v/>
      </c>
      <c r="Q74" t="str">
        <f t="shared" si="0"/>
        <v/>
      </c>
      <c r="R74" t="str">
        <f t="shared" si="0"/>
        <v/>
      </c>
      <c r="S74" t="str">
        <f t="shared" si="0"/>
        <v/>
      </c>
      <c r="T74" t="str">
        <f t="shared" si="0"/>
        <v/>
      </c>
      <c r="U74" t="str">
        <f t="shared" si="0"/>
        <v/>
      </c>
      <c r="V74" t="str">
        <f t="shared" si="0"/>
        <v/>
      </c>
      <c r="W74" t="str">
        <f t="shared" si="0"/>
        <v/>
      </c>
      <c r="X74" t="str">
        <f t="shared" si="0"/>
        <v/>
      </c>
      <c r="Y74" t="str">
        <f t="shared" si="0"/>
        <v/>
      </c>
      <c r="Z74" t="str">
        <f t="shared" si="0"/>
        <v/>
      </c>
      <c r="AA74" t="str">
        <f t="shared" si="0"/>
        <v/>
      </c>
      <c r="AB74">
        <f t="shared" si="0"/>
        <v>595</v>
      </c>
      <c r="AC74">
        <f t="shared" si="0"/>
        <v>595</v>
      </c>
      <c r="AD74">
        <f t="shared" si="0"/>
        <v>595</v>
      </c>
      <c r="AE74">
        <f t="shared" si="0"/>
        <v>595</v>
      </c>
      <c r="AF74">
        <f t="shared" si="1"/>
        <v>595</v>
      </c>
    </row>
    <row r="75" spans="2:32" x14ac:dyDescent="0.25">
      <c r="B75" t="str">
        <f t="shared" si="0"/>
        <v/>
      </c>
      <c r="C75" t="str">
        <f t="shared" si="0"/>
        <v/>
      </c>
      <c r="D75" t="str">
        <f t="shared" si="0"/>
        <v/>
      </c>
      <c r="E75" t="str">
        <f t="shared" si="0"/>
        <v/>
      </c>
      <c r="F75" t="str">
        <f t="shared" si="0"/>
        <v/>
      </c>
      <c r="G75" t="str">
        <f t="shared" si="0"/>
        <v/>
      </c>
      <c r="H75" t="str">
        <f t="shared" si="0"/>
        <v/>
      </c>
      <c r="I75" t="str">
        <f t="shared" si="0"/>
        <v/>
      </c>
      <c r="J75" t="str">
        <f t="shared" si="0"/>
        <v/>
      </c>
      <c r="K75" t="str">
        <f t="shared" si="0"/>
        <v/>
      </c>
      <c r="L75" t="str">
        <f t="shared" si="0"/>
        <v/>
      </c>
      <c r="M75" t="str">
        <f t="shared" si="0"/>
        <v/>
      </c>
      <c r="N75" t="str">
        <f t="shared" si="0"/>
        <v/>
      </c>
      <c r="O75" t="str">
        <f t="shared" si="0"/>
        <v/>
      </c>
      <c r="P75" t="str">
        <f t="shared" si="0"/>
        <v/>
      </c>
      <c r="Q75" t="str">
        <f t="shared" si="0"/>
        <v/>
      </c>
      <c r="R75" t="str">
        <f t="shared" si="0"/>
        <v/>
      </c>
      <c r="S75" t="str">
        <f t="shared" si="0"/>
        <v/>
      </c>
      <c r="T75" t="str">
        <f t="shared" si="0"/>
        <v/>
      </c>
      <c r="U75" t="str">
        <f t="shared" si="0"/>
        <v/>
      </c>
      <c r="V75" t="str">
        <f t="shared" si="0"/>
        <v/>
      </c>
      <c r="W75" t="str">
        <f t="shared" si="0"/>
        <v/>
      </c>
      <c r="X75" t="str">
        <f t="shared" si="0"/>
        <v/>
      </c>
      <c r="Y75" t="str">
        <f t="shared" si="0"/>
        <v/>
      </c>
      <c r="Z75" t="str">
        <f t="shared" si="0"/>
        <v/>
      </c>
      <c r="AA75" t="str">
        <f t="shared" si="0"/>
        <v/>
      </c>
      <c r="AB75" t="str">
        <f t="shared" si="0"/>
        <v/>
      </c>
      <c r="AC75">
        <f t="shared" si="0"/>
        <v>595</v>
      </c>
      <c r="AD75">
        <f t="shared" si="0"/>
        <v>595</v>
      </c>
      <c r="AE75">
        <f t="shared" si="0"/>
        <v>595</v>
      </c>
      <c r="AF75">
        <f t="shared" si="1"/>
        <v>595</v>
      </c>
    </row>
    <row r="76" spans="2:32" x14ac:dyDescent="0.25">
      <c r="B76" t="str">
        <f t="shared" si="0"/>
        <v/>
      </c>
      <c r="C76" t="str">
        <f t="shared" si="0"/>
        <v/>
      </c>
      <c r="D76" t="str">
        <f t="shared" si="0"/>
        <v/>
      </c>
      <c r="E76" t="str">
        <f t="shared" si="0"/>
        <v/>
      </c>
      <c r="F76" t="str">
        <f t="shared" si="0"/>
        <v/>
      </c>
      <c r="G76" t="str">
        <f t="shared" si="0"/>
        <v/>
      </c>
      <c r="H76" t="str">
        <f t="shared" si="0"/>
        <v/>
      </c>
      <c r="I76" t="str">
        <f t="shared" si="0"/>
        <v/>
      </c>
      <c r="J76" t="str">
        <f t="shared" si="0"/>
        <v/>
      </c>
      <c r="K76" t="str">
        <f t="shared" si="0"/>
        <v/>
      </c>
      <c r="L76" t="str">
        <f t="shared" si="0"/>
        <v/>
      </c>
      <c r="M76" t="str">
        <f t="shared" si="0"/>
        <v/>
      </c>
      <c r="N76" t="str">
        <f t="shared" si="0"/>
        <v/>
      </c>
      <c r="O76" t="str">
        <f t="shared" si="0"/>
        <v/>
      </c>
      <c r="P76" t="str">
        <f t="shared" si="0"/>
        <v/>
      </c>
      <c r="Q76" t="str">
        <f t="shared" si="0"/>
        <v/>
      </c>
      <c r="R76" t="str">
        <f t="shared" si="0"/>
        <v/>
      </c>
      <c r="S76" t="str">
        <f t="shared" si="0"/>
        <v/>
      </c>
      <c r="T76" t="str">
        <f t="shared" si="0"/>
        <v/>
      </c>
      <c r="U76" t="str">
        <f t="shared" si="0"/>
        <v/>
      </c>
      <c r="V76" t="str">
        <f t="shared" si="0"/>
        <v/>
      </c>
      <c r="W76" t="str">
        <f t="shared" si="0"/>
        <v/>
      </c>
      <c r="X76" t="str">
        <f t="shared" si="0"/>
        <v/>
      </c>
      <c r="Y76" t="str">
        <f t="shared" si="0"/>
        <v/>
      </c>
      <c r="Z76" t="str">
        <f t="shared" si="0"/>
        <v/>
      </c>
      <c r="AA76" t="str">
        <f t="shared" si="0"/>
        <v/>
      </c>
      <c r="AB76" t="str">
        <f t="shared" si="0"/>
        <v/>
      </c>
      <c r="AC76" t="str">
        <f t="shared" si="0"/>
        <v/>
      </c>
      <c r="AD76">
        <f t="shared" si="0"/>
        <v>595</v>
      </c>
      <c r="AE76">
        <f t="shared" si="0"/>
        <v>595</v>
      </c>
      <c r="AF76">
        <f t="shared" si="1"/>
        <v>595</v>
      </c>
    </row>
    <row r="77" spans="2:32" x14ac:dyDescent="0.25">
      <c r="B77" t="str">
        <f t="shared" si="0"/>
        <v/>
      </c>
      <c r="C77" t="str">
        <f t="shared" si="0"/>
        <v/>
      </c>
      <c r="D77" t="str">
        <f t="shared" si="0"/>
        <v/>
      </c>
      <c r="E77" t="str">
        <f t="shared" si="0"/>
        <v/>
      </c>
      <c r="F77" t="str">
        <f t="shared" si="0"/>
        <v/>
      </c>
      <c r="G77" t="str">
        <f t="shared" si="0"/>
        <v/>
      </c>
      <c r="H77" t="str">
        <f t="shared" si="0"/>
        <v/>
      </c>
      <c r="I77" t="str">
        <f t="shared" si="0"/>
        <v/>
      </c>
      <c r="J77" t="str">
        <f t="shared" si="0"/>
        <v/>
      </c>
      <c r="K77" t="str">
        <f t="shared" si="0"/>
        <v/>
      </c>
      <c r="L77" t="str">
        <f t="shared" si="0"/>
        <v/>
      </c>
      <c r="M77" t="str">
        <f t="shared" si="0"/>
        <v/>
      </c>
      <c r="N77" t="str">
        <f t="shared" si="0"/>
        <v/>
      </c>
      <c r="O77" t="str">
        <f t="shared" si="0"/>
        <v/>
      </c>
      <c r="P77" t="str">
        <f t="shared" si="0"/>
        <v/>
      </c>
      <c r="Q77" t="str">
        <f t="shared" si="0"/>
        <v/>
      </c>
      <c r="R77" t="str">
        <f t="shared" si="0"/>
        <v/>
      </c>
      <c r="S77" t="str">
        <f t="shared" si="0"/>
        <v/>
      </c>
      <c r="T77" t="str">
        <f t="shared" si="0"/>
        <v/>
      </c>
      <c r="U77" t="str">
        <f t="shared" si="0"/>
        <v/>
      </c>
      <c r="V77" t="str">
        <f t="shared" si="0"/>
        <v/>
      </c>
      <c r="W77" t="str">
        <f t="shared" si="0"/>
        <v/>
      </c>
      <c r="X77" t="str">
        <f t="shared" si="0"/>
        <v/>
      </c>
      <c r="Y77" t="str">
        <f t="shared" si="0"/>
        <v/>
      </c>
      <c r="Z77" t="str">
        <f t="shared" si="0"/>
        <v/>
      </c>
      <c r="AA77" t="str">
        <f t="shared" si="0"/>
        <v/>
      </c>
      <c r="AB77" t="str">
        <f t="shared" si="0"/>
        <v/>
      </c>
      <c r="AC77" t="str">
        <f t="shared" si="0"/>
        <v/>
      </c>
      <c r="AD77" t="str">
        <f t="shared" si="0"/>
        <v/>
      </c>
      <c r="AE77">
        <f t="shared" si="0"/>
        <v>595</v>
      </c>
      <c r="AF77">
        <f t="shared" si="1"/>
        <v>595</v>
      </c>
    </row>
    <row r="78" spans="2:32" x14ac:dyDescent="0.25">
      <c r="B78" t="str">
        <f t="shared" si="0"/>
        <v/>
      </c>
      <c r="C78" t="str">
        <f t="shared" si="0"/>
        <v/>
      </c>
      <c r="D78" t="str">
        <f t="shared" si="0"/>
        <v/>
      </c>
      <c r="E78" t="str">
        <f t="shared" si="0"/>
        <v/>
      </c>
      <c r="F78" t="str">
        <f t="shared" si="0"/>
        <v/>
      </c>
      <c r="G78" t="str">
        <f t="shared" si="0"/>
        <v/>
      </c>
      <c r="H78" t="str">
        <f t="shared" si="0"/>
        <v/>
      </c>
      <c r="I78" t="str">
        <f t="shared" si="0"/>
        <v/>
      </c>
      <c r="J78" t="str">
        <f t="shared" si="0"/>
        <v/>
      </c>
      <c r="K78" t="str">
        <f t="shared" si="0"/>
        <v/>
      </c>
      <c r="L78" t="str">
        <f t="shared" si="0"/>
        <v/>
      </c>
      <c r="M78" t="str">
        <f t="shared" si="0"/>
        <v/>
      </c>
      <c r="N78" t="str">
        <f t="shared" si="0"/>
        <v/>
      </c>
      <c r="O78" t="str">
        <f t="shared" si="0"/>
        <v/>
      </c>
      <c r="P78" t="str">
        <f t="shared" si="0"/>
        <v/>
      </c>
      <c r="Q78" t="str">
        <f t="shared" si="0"/>
        <v/>
      </c>
      <c r="R78" t="str">
        <f t="shared" si="0"/>
        <v/>
      </c>
      <c r="S78" t="str">
        <f t="shared" si="0"/>
        <v/>
      </c>
      <c r="T78" t="str">
        <f t="shared" si="0"/>
        <v/>
      </c>
      <c r="U78" t="str">
        <f t="shared" si="0"/>
        <v/>
      </c>
      <c r="V78" t="str">
        <f t="shared" si="0"/>
        <v/>
      </c>
      <c r="W78" t="str">
        <f t="shared" si="0"/>
        <v/>
      </c>
      <c r="X78" t="str">
        <f t="shared" si="0"/>
        <v/>
      </c>
      <c r="Y78" t="str">
        <f t="shared" si="0"/>
        <v/>
      </c>
      <c r="Z78" t="str">
        <f t="shared" si="0"/>
        <v/>
      </c>
      <c r="AA78" t="str">
        <f t="shared" si="0"/>
        <v/>
      </c>
      <c r="AB78" t="str">
        <f t="shared" si="0"/>
        <v/>
      </c>
      <c r="AC78" t="str">
        <f t="shared" si="0"/>
        <v/>
      </c>
      <c r="AD78" t="str">
        <f t="shared" si="0"/>
        <v/>
      </c>
      <c r="AE78" t="str">
        <f t="shared" si="0"/>
        <v/>
      </c>
      <c r="AF78">
        <f t="shared" si="1"/>
        <v>595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Q.1 Input </vt:lpstr>
      <vt:lpstr>Q.1 (i)</vt:lpstr>
      <vt:lpstr>Q.1 (ii)</vt:lpstr>
      <vt:lpstr>Q.1 (iii)</vt:lpstr>
      <vt:lpstr>Q.1 (iv)</vt:lpstr>
      <vt:lpstr>Q.2 data</vt:lpstr>
      <vt:lpstr>Q.2 (i)</vt:lpstr>
      <vt:lpstr>Q.2 (ii)</vt:lpstr>
      <vt:lpstr>Q.2 (iii)</vt:lpstr>
      <vt:lpstr>Q.2 (iv)</vt:lpstr>
      <vt:lpstr>Q.2 (v)</vt:lpstr>
      <vt:lpstr>Q.2 (vi)</vt:lpstr>
      <vt:lpstr>Q.3 (i)</vt:lpstr>
      <vt:lpstr>Q.3 (ii)</vt:lpstr>
      <vt:lpstr>Q.3 (iii)</vt:lpstr>
      <vt:lpstr>Q.3 (iv)</vt:lpstr>
      <vt:lpstr>Q.3 (v)</vt:lpstr>
      <vt:lpstr>Q.3 (vi)</vt:lpstr>
      <vt:lpstr>investment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2022-09-29T06:12:18Z</dcterms:modified>
</cp:coreProperties>
</file>