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Year 2019_June Exam\Note\New\To be sent to IT dept\CP2B\"/>
    </mc:Choice>
  </mc:AlternateContent>
  <bookViews>
    <workbookView xWindow="0" yWindow="0" windowWidth="20490" windowHeight="7155" tabRatio="760" activeTab="2"/>
  </bookViews>
  <sheets>
    <sheet name="Data" sheetId="1" r:id="rId1"/>
    <sheet name="Term Insurance" sheetId="2" r:id="rId2"/>
    <sheet name="Endowment  " sheetId="9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" i="9" l="1"/>
  <c r="M5" i="9" l="1"/>
  <c r="M6" i="9"/>
  <c r="M7" i="9"/>
  <c r="M8" i="9"/>
  <c r="M9" i="9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3" i="9"/>
  <c r="M34" i="9"/>
  <c r="M35" i="9"/>
  <c r="M36" i="9"/>
  <c r="M37" i="9"/>
  <c r="M38" i="9"/>
  <c r="M39" i="9"/>
  <c r="M40" i="9"/>
  <c r="M41" i="9"/>
  <c r="M42" i="9"/>
  <c r="M43" i="9"/>
  <c r="M44" i="9"/>
  <c r="M45" i="9"/>
  <c r="M46" i="9"/>
  <c r="M47" i="9"/>
  <c r="M48" i="9"/>
  <c r="M49" i="9"/>
  <c r="M50" i="9"/>
  <c r="M51" i="9"/>
  <c r="M52" i="9"/>
  <c r="M53" i="9"/>
  <c r="M54" i="9"/>
  <c r="M55" i="9"/>
  <c r="M56" i="9"/>
  <c r="M57" i="9"/>
  <c r="M58" i="9"/>
  <c r="M59" i="9"/>
  <c r="M60" i="9"/>
  <c r="M61" i="9"/>
  <c r="M62" i="9"/>
  <c r="M63" i="9"/>
  <c r="M64" i="9"/>
  <c r="M65" i="9"/>
  <c r="M66" i="9"/>
  <c r="M67" i="9"/>
  <c r="M68" i="9"/>
  <c r="M69" i="9"/>
  <c r="M70" i="9"/>
  <c r="M71" i="9"/>
  <c r="M72" i="9"/>
  <c r="M73" i="9"/>
  <c r="M74" i="9"/>
  <c r="M75" i="9"/>
  <c r="M76" i="9"/>
  <c r="M77" i="9"/>
  <c r="M78" i="9"/>
  <c r="M79" i="9"/>
  <c r="M80" i="9"/>
  <c r="M81" i="9"/>
  <c r="M82" i="9"/>
  <c r="M83" i="9"/>
  <c r="M84" i="9"/>
  <c r="M85" i="9"/>
  <c r="M86" i="9"/>
  <c r="M87" i="9"/>
  <c r="M88" i="9"/>
  <c r="M89" i="9"/>
  <c r="M90" i="9"/>
  <c r="M91" i="9"/>
  <c r="M92" i="9"/>
  <c r="M93" i="9"/>
  <c r="M94" i="9"/>
  <c r="M95" i="9"/>
  <c r="M96" i="9"/>
  <c r="M97" i="9"/>
  <c r="M98" i="9"/>
  <c r="M99" i="9"/>
  <c r="M100" i="9"/>
  <c r="M101" i="9"/>
  <c r="M102" i="9"/>
  <c r="M103" i="9"/>
  <c r="M104" i="9"/>
  <c r="M105" i="9"/>
  <c r="M106" i="9"/>
  <c r="M107" i="9"/>
  <c r="M108" i="9"/>
  <c r="M109" i="9"/>
  <c r="M110" i="9"/>
  <c r="M111" i="9"/>
  <c r="M112" i="9"/>
  <c r="M113" i="9"/>
  <c r="M114" i="9"/>
  <c r="M115" i="9"/>
  <c r="M116" i="9"/>
  <c r="M117" i="9"/>
  <c r="M118" i="9"/>
  <c r="M119" i="9"/>
  <c r="M120" i="9"/>
  <c r="M121" i="9"/>
  <c r="M122" i="9"/>
  <c r="M4" i="9"/>
  <c r="B5" i="9"/>
  <c r="B6" i="9" s="1"/>
  <c r="B7" i="9" s="1"/>
  <c r="B8" i="9" s="1"/>
  <c r="B9" i="9" s="1"/>
  <c r="B10" i="9" s="1"/>
  <c r="B11" i="9" s="1"/>
  <c r="B12" i="9" s="1"/>
  <c r="B13" i="9" s="1"/>
  <c r="B14" i="9" s="1"/>
  <c r="B15" i="9" s="1"/>
  <c r="B16" i="9" s="1"/>
  <c r="B17" i="9" s="1"/>
  <c r="B18" i="9" s="1"/>
  <c r="B19" i="9" s="1"/>
  <c r="B20" i="9" s="1"/>
  <c r="B21" i="9" s="1"/>
  <c r="B22" i="9" s="1"/>
  <c r="B23" i="9" s="1"/>
  <c r="B24" i="9" s="1"/>
  <c r="B25" i="9" s="1"/>
  <c r="B26" i="9" s="1"/>
  <c r="B27" i="9" s="1"/>
  <c r="B28" i="9" s="1"/>
  <c r="B29" i="9" s="1"/>
  <c r="B30" i="9" s="1"/>
  <c r="B31" i="9" s="1"/>
  <c r="B32" i="9" s="1"/>
  <c r="B33" i="9" s="1"/>
  <c r="B34" i="9" s="1"/>
  <c r="B35" i="9" s="1"/>
  <c r="B36" i="9" s="1"/>
  <c r="B37" i="9" s="1"/>
  <c r="B38" i="9" s="1"/>
  <c r="B39" i="9" s="1"/>
  <c r="B40" i="9" s="1"/>
  <c r="B41" i="9" s="1"/>
  <c r="B42" i="9" s="1"/>
  <c r="B43" i="9" s="1"/>
  <c r="B44" i="9" s="1"/>
  <c r="B45" i="9" s="1"/>
  <c r="B46" i="9" s="1"/>
  <c r="B47" i="9" s="1"/>
  <c r="B48" i="9" s="1"/>
  <c r="B49" i="9" s="1"/>
  <c r="B50" i="9" s="1"/>
  <c r="B51" i="9" s="1"/>
  <c r="B52" i="9" s="1"/>
  <c r="B53" i="9" s="1"/>
  <c r="B54" i="9" s="1"/>
  <c r="B55" i="9" s="1"/>
  <c r="B56" i="9" s="1"/>
  <c r="B57" i="9" s="1"/>
  <c r="B58" i="9" s="1"/>
  <c r="B59" i="9" s="1"/>
  <c r="B60" i="9" s="1"/>
  <c r="B61" i="9" s="1"/>
  <c r="B62" i="9" s="1"/>
  <c r="B63" i="9" s="1"/>
  <c r="B64" i="9" s="1"/>
  <c r="B65" i="9" s="1"/>
  <c r="B66" i="9" s="1"/>
  <c r="B67" i="9" s="1"/>
  <c r="B68" i="9" s="1"/>
  <c r="B69" i="9" s="1"/>
  <c r="B70" i="9" s="1"/>
  <c r="B71" i="9" s="1"/>
  <c r="B72" i="9" s="1"/>
  <c r="B73" i="9" s="1"/>
  <c r="B74" i="9" s="1"/>
  <c r="B75" i="9" s="1"/>
  <c r="B76" i="9" s="1"/>
  <c r="B77" i="9" s="1"/>
  <c r="B78" i="9" s="1"/>
  <c r="B79" i="9" s="1"/>
  <c r="B80" i="9" s="1"/>
  <c r="B81" i="9" s="1"/>
  <c r="B82" i="9" s="1"/>
  <c r="B83" i="9" s="1"/>
  <c r="B84" i="9" s="1"/>
  <c r="B85" i="9" s="1"/>
  <c r="B86" i="9" s="1"/>
  <c r="B87" i="9" s="1"/>
  <c r="B88" i="9" s="1"/>
  <c r="B89" i="9" s="1"/>
  <c r="B90" i="9" s="1"/>
  <c r="B91" i="9" s="1"/>
  <c r="B92" i="9" s="1"/>
  <c r="B93" i="9" s="1"/>
  <c r="B94" i="9" s="1"/>
  <c r="B95" i="9" s="1"/>
  <c r="B96" i="9" s="1"/>
  <c r="B97" i="9" s="1"/>
  <c r="B98" i="9" s="1"/>
  <c r="B99" i="9" s="1"/>
  <c r="B100" i="9" s="1"/>
  <c r="B101" i="9" s="1"/>
  <c r="B102" i="9" s="1"/>
  <c r="B103" i="9" s="1"/>
  <c r="B104" i="9" s="1"/>
  <c r="B105" i="9" s="1"/>
  <c r="B106" i="9" s="1"/>
  <c r="B107" i="9" s="1"/>
  <c r="B108" i="9" s="1"/>
  <c r="B109" i="9" s="1"/>
  <c r="B110" i="9" s="1"/>
  <c r="B111" i="9" s="1"/>
  <c r="B112" i="9" s="1"/>
  <c r="B113" i="9" s="1"/>
  <c r="B114" i="9" s="1"/>
  <c r="B115" i="9" s="1"/>
  <c r="B116" i="9" s="1"/>
  <c r="B117" i="9" s="1"/>
  <c r="B118" i="9" s="1"/>
  <c r="B119" i="9" s="1"/>
  <c r="B120" i="9" s="1"/>
  <c r="B121" i="9" s="1"/>
  <c r="B122" i="9" s="1"/>
  <c r="B123" i="9" s="1"/>
  <c r="S4" i="9"/>
  <c r="S7" i="9" s="1"/>
  <c r="H4" i="9"/>
  <c r="H5" i="9" s="1"/>
  <c r="F4" i="9"/>
  <c r="E5" i="9"/>
  <c r="C4" i="9"/>
  <c r="E6" i="9" l="1"/>
  <c r="H6" i="9"/>
  <c r="I5" i="9"/>
  <c r="D4" i="9"/>
  <c r="I4" i="9"/>
  <c r="F4" i="2"/>
  <c r="F5" i="2" l="1"/>
  <c r="F5" i="9"/>
  <c r="J4" i="9"/>
  <c r="C5" i="9" s="1"/>
  <c r="K4" i="9"/>
  <c r="L4" i="9" s="1"/>
  <c r="H7" i="9"/>
  <c r="I6" i="9"/>
  <c r="E7" i="9"/>
  <c r="F6" i="2" l="1"/>
  <c r="F6" i="9"/>
  <c r="E8" i="9"/>
  <c r="I7" i="9"/>
  <c r="H8" i="9"/>
  <c r="G4" i="9"/>
  <c r="N4" i="9" s="1"/>
  <c r="K5" i="9"/>
  <c r="L5" i="9" s="1"/>
  <c r="J5" i="9"/>
  <c r="C6" i="9" s="1"/>
  <c r="R3" i="2"/>
  <c r="C4" i="2" s="1"/>
  <c r="E4" i="2" s="1"/>
  <c r="F7" i="2" l="1"/>
  <c r="F7" i="9"/>
  <c r="I8" i="9"/>
  <c r="H9" i="9"/>
  <c r="K6" i="9"/>
  <c r="L6" i="9" s="1"/>
  <c r="J6" i="9"/>
  <c r="C7" i="9" s="1"/>
  <c r="G5" i="9"/>
  <c r="E9" i="9"/>
  <c r="D5" i="9"/>
  <c r="E5" i="2"/>
  <c r="F8" i="2" l="1"/>
  <c r="F8" i="9"/>
  <c r="N5" i="9"/>
  <c r="E6" i="2"/>
  <c r="H10" i="9"/>
  <c r="I9" i="9"/>
  <c r="K7" i="9"/>
  <c r="L7" i="9" s="1"/>
  <c r="J7" i="9"/>
  <c r="C8" i="9" s="1"/>
  <c r="G6" i="9"/>
  <c r="E10" i="9"/>
  <c r="D6" i="9"/>
  <c r="N6" i="9" s="1"/>
  <c r="F9" i="2" l="1"/>
  <c r="F9" i="9"/>
  <c r="E7" i="2"/>
  <c r="E11" i="9"/>
  <c r="K8" i="9"/>
  <c r="L8" i="9" s="1"/>
  <c r="J8" i="9"/>
  <c r="C9" i="9" s="1"/>
  <c r="G7" i="9"/>
  <c r="H11" i="9"/>
  <c r="I10" i="9"/>
  <c r="F10" i="2" l="1"/>
  <c r="F10" i="9"/>
  <c r="E8" i="2"/>
  <c r="I11" i="9"/>
  <c r="H12" i="9"/>
  <c r="K9" i="9"/>
  <c r="L9" i="9" s="1"/>
  <c r="J9" i="9"/>
  <c r="C10" i="9" s="1"/>
  <c r="G8" i="9"/>
  <c r="E12" i="9"/>
  <c r="D8" i="9"/>
  <c r="N8" i="9" s="1"/>
  <c r="B5" i="2"/>
  <c r="F11" i="2" l="1"/>
  <c r="F11" i="9"/>
  <c r="E9" i="2"/>
  <c r="D9" i="9"/>
  <c r="E13" i="9"/>
  <c r="H13" i="9"/>
  <c r="I12" i="9"/>
  <c r="J10" i="9"/>
  <c r="C11" i="9" s="1"/>
  <c r="K10" i="9"/>
  <c r="L10" i="9" s="1"/>
  <c r="G9" i="9"/>
  <c r="B6" i="2"/>
  <c r="B7" i="2"/>
  <c r="F12" i="2" l="1"/>
  <c r="F12" i="9"/>
  <c r="E10" i="2"/>
  <c r="N9" i="9"/>
  <c r="E14" i="9"/>
  <c r="D10" i="9"/>
  <c r="J11" i="9"/>
  <c r="C12" i="9" s="1"/>
  <c r="K11" i="9"/>
  <c r="L11" i="9" s="1"/>
  <c r="G10" i="9"/>
  <c r="H14" i="9"/>
  <c r="I13" i="9"/>
  <c r="B8" i="2"/>
  <c r="H4" i="2"/>
  <c r="H5" i="2" s="1"/>
  <c r="H6" i="2" s="1"/>
  <c r="H7" i="2" s="1"/>
  <c r="H8" i="2" s="1"/>
  <c r="H9" i="2" s="1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H21" i="2" s="1"/>
  <c r="H22" i="2" s="1"/>
  <c r="H23" i="2" s="1"/>
  <c r="H24" i="2" s="1"/>
  <c r="H25" i="2" s="1"/>
  <c r="H26" i="2" s="1"/>
  <c r="H27" i="2" s="1"/>
  <c r="H28" i="2" s="1"/>
  <c r="H29" i="2" s="1"/>
  <c r="H30" i="2" s="1"/>
  <c r="H31" i="2" s="1"/>
  <c r="H32" i="2" s="1"/>
  <c r="H33" i="2" s="1"/>
  <c r="H34" i="2" s="1"/>
  <c r="H35" i="2" s="1"/>
  <c r="H36" i="2" s="1"/>
  <c r="H37" i="2" s="1"/>
  <c r="H38" i="2" s="1"/>
  <c r="H39" i="2" s="1"/>
  <c r="H40" i="2" s="1"/>
  <c r="H41" i="2" s="1"/>
  <c r="H42" i="2" s="1"/>
  <c r="H43" i="2" s="1"/>
  <c r="H44" i="2" s="1"/>
  <c r="H45" i="2" s="1"/>
  <c r="H46" i="2" s="1"/>
  <c r="H47" i="2" s="1"/>
  <c r="H48" i="2" s="1"/>
  <c r="H49" i="2" s="1"/>
  <c r="H50" i="2" s="1"/>
  <c r="H51" i="2" s="1"/>
  <c r="H52" i="2" s="1"/>
  <c r="H53" i="2" s="1"/>
  <c r="H54" i="2" s="1"/>
  <c r="H55" i="2" s="1"/>
  <c r="H56" i="2" s="1"/>
  <c r="H57" i="2" s="1"/>
  <c r="H58" i="2" s="1"/>
  <c r="H59" i="2" s="1"/>
  <c r="H60" i="2" s="1"/>
  <c r="H61" i="2" s="1"/>
  <c r="H62" i="2" s="1"/>
  <c r="H63" i="2" s="1"/>
  <c r="H64" i="2" s="1"/>
  <c r="H65" i="2" s="1"/>
  <c r="H66" i="2" s="1"/>
  <c r="H67" i="2" s="1"/>
  <c r="H68" i="2" s="1"/>
  <c r="H69" i="2" s="1"/>
  <c r="H70" i="2" s="1"/>
  <c r="H71" i="2" s="1"/>
  <c r="H72" i="2" s="1"/>
  <c r="H73" i="2" s="1"/>
  <c r="H74" i="2" s="1"/>
  <c r="H75" i="2" s="1"/>
  <c r="H76" i="2" s="1"/>
  <c r="H77" i="2" s="1"/>
  <c r="H78" i="2" s="1"/>
  <c r="H79" i="2" s="1"/>
  <c r="H80" i="2" s="1"/>
  <c r="H81" i="2" s="1"/>
  <c r="H82" i="2" s="1"/>
  <c r="H83" i="2" s="1"/>
  <c r="H84" i="2" s="1"/>
  <c r="H85" i="2" s="1"/>
  <c r="H86" i="2" s="1"/>
  <c r="H87" i="2" s="1"/>
  <c r="H88" i="2" s="1"/>
  <c r="H89" i="2" s="1"/>
  <c r="H90" i="2" s="1"/>
  <c r="H91" i="2" s="1"/>
  <c r="H92" i="2" s="1"/>
  <c r="H93" i="2" s="1"/>
  <c r="H94" i="2" s="1"/>
  <c r="H95" i="2" s="1"/>
  <c r="H96" i="2" s="1"/>
  <c r="H97" i="2" s="1"/>
  <c r="H98" i="2" s="1"/>
  <c r="H99" i="2" s="1"/>
  <c r="H100" i="2" s="1"/>
  <c r="H101" i="2" s="1"/>
  <c r="H102" i="2" s="1"/>
  <c r="H103" i="2" s="1"/>
  <c r="H104" i="2" s="1"/>
  <c r="H105" i="2" s="1"/>
  <c r="H106" i="2" s="1"/>
  <c r="H107" i="2" s="1"/>
  <c r="H108" i="2" s="1"/>
  <c r="H109" i="2" s="1"/>
  <c r="H110" i="2" s="1"/>
  <c r="H111" i="2" s="1"/>
  <c r="H112" i="2" s="1"/>
  <c r="H113" i="2" s="1"/>
  <c r="H114" i="2" s="1"/>
  <c r="H115" i="2" s="1"/>
  <c r="H116" i="2" s="1"/>
  <c r="H117" i="2" s="1"/>
  <c r="H118" i="2" s="1"/>
  <c r="H119" i="2" s="1"/>
  <c r="H120" i="2" s="1"/>
  <c r="H121" i="2" s="1"/>
  <c r="H122" i="2" s="1"/>
  <c r="H123" i="2" s="1"/>
  <c r="N10" i="9" l="1"/>
  <c r="F13" i="2"/>
  <c r="F13" i="9"/>
  <c r="E11" i="2"/>
  <c r="H15" i="9"/>
  <c r="I14" i="9"/>
  <c r="J12" i="9"/>
  <c r="C13" i="9" s="1"/>
  <c r="K12" i="9"/>
  <c r="L12" i="9" s="1"/>
  <c r="G11" i="9"/>
  <c r="E15" i="9"/>
  <c r="I4" i="2"/>
  <c r="B9" i="2"/>
  <c r="R4" i="2"/>
  <c r="R7" i="2" s="1"/>
  <c r="F14" i="2" l="1"/>
  <c r="F14" i="9"/>
  <c r="E12" i="2"/>
  <c r="E16" i="9"/>
  <c r="K13" i="9"/>
  <c r="L13" i="9" s="1"/>
  <c r="J13" i="9"/>
  <c r="C14" i="9" s="1"/>
  <c r="G12" i="9"/>
  <c r="H16" i="9"/>
  <c r="I15" i="9"/>
  <c r="I5" i="2"/>
  <c r="I6" i="2"/>
  <c r="J4" i="2"/>
  <c r="G4" i="2" s="1"/>
  <c r="K4" i="2"/>
  <c r="B10" i="2"/>
  <c r="D4" i="2"/>
  <c r="F15" i="2" l="1"/>
  <c r="F16" i="2" s="1"/>
  <c r="F15" i="9"/>
  <c r="F16" i="9" s="1"/>
  <c r="E13" i="2"/>
  <c r="D13" i="9"/>
  <c r="N13" i="9" s="1"/>
  <c r="H17" i="9"/>
  <c r="I16" i="9"/>
  <c r="K14" i="9"/>
  <c r="L14" i="9" s="1"/>
  <c r="J14" i="9"/>
  <c r="C15" i="9" s="1"/>
  <c r="G13" i="9"/>
  <c r="E17" i="9"/>
  <c r="I7" i="2"/>
  <c r="C5" i="2"/>
  <c r="D5" i="2" s="1"/>
  <c r="J5" i="2"/>
  <c r="G5" i="2" s="1"/>
  <c r="K5" i="2"/>
  <c r="L4" i="2"/>
  <c r="M4" i="2" s="1"/>
  <c r="B11" i="2"/>
  <c r="F17" i="2" l="1"/>
  <c r="F17" i="9"/>
  <c r="E14" i="2"/>
  <c r="K15" i="9"/>
  <c r="L15" i="9" s="1"/>
  <c r="J15" i="9"/>
  <c r="C16" i="9" s="1"/>
  <c r="G14" i="9"/>
  <c r="E18" i="9"/>
  <c r="D14" i="9"/>
  <c r="H18" i="9"/>
  <c r="I17" i="9"/>
  <c r="C6" i="2"/>
  <c r="D6" i="2" s="1"/>
  <c r="K6" i="2"/>
  <c r="J6" i="2"/>
  <c r="G6" i="2" s="1"/>
  <c r="L5" i="2"/>
  <c r="M5" i="2" s="1"/>
  <c r="B12" i="2"/>
  <c r="N14" i="9" l="1"/>
  <c r="F18" i="2"/>
  <c r="F18" i="9"/>
  <c r="E15" i="2"/>
  <c r="E19" i="9"/>
  <c r="H19" i="9"/>
  <c r="I18" i="9"/>
  <c r="D15" i="9"/>
  <c r="N15" i="9" s="1"/>
  <c r="K16" i="9"/>
  <c r="L16" i="9" s="1"/>
  <c r="J16" i="9"/>
  <c r="C17" i="9" s="1"/>
  <c r="G15" i="9"/>
  <c r="I8" i="2"/>
  <c r="C7" i="2"/>
  <c r="D7" i="2" s="1"/>
  <c r="K7" i="2"/>
  <c r="J7" i="2"/>
  <c r="G7" i="2" s="1"/>
  <c r="L6" i="2"/>
  <c r="M6" i="2" s="1"/>
  <c r="B13" i="2"/>
  <c r="F19" i="2" l="1"/>
  <c r="F19" i="9"/>
  <c r="E16" i="2"/>
  <c r="H20" i="9"/>
  <c r="I19" i="9"/>
  <c r="K17" i="9"/>
  <c r="L17" i="9" s="1"/>
  <c r="J17" i="9"/>
  <c r="C18" i="9" s="1"/>
  <c r="G16" i="9"/>
  <c r="E20" i="9"/>
  <c r="D16" i="9"/>
  <c r="I9" i="2"/>
  <c r="C8" i="2"/>
  <c r="D8" i="2" s="1"/>
  <c r="K8" i="2"/>
  <c r="J8" i="2"/>
  <c r="G8" i="2" s="1"/>
  <c r="L7" i="2"/>
  <c r="M7" i="2" s="1"/>
  <c r="B14" i="2"/>
  <c r="F20" i="2" l="1"/>
  <c r="F20" i="9"/>
  <c r="E17" i="2"/>
  <c r="N16" i="9"/>
  <c r="E21" i="9"/>
  <c r="D17" i="9"/>
  <c r="N17" i="9" s="1"/>
  <c r="K18" i="9"/>
  <c r="L18" i="9" s="1"/>
  <c r="J18" i="9"/>
  <c r="C19" i="9" s="1"/>
  <c r="G17" i="9"/>
  <c r="H21" i="9"/>
  <c r="I20" i="9"/>
  <c r="I10" i="2"/>
  <c r="C9" i="2"/>
  <c r="D9" i="2" s="1"/>
  <c r="K9" i="2"/>
  <c r="J9" i="2"/>
  <c r="G9" i="2" s="1"/>
  <c r="L8" i="2"/>
  <c r="M8" i="2" s="1"/>
  <c r="B15" i="2"/>
  <c r="F21" i="2" l="1"/>
  <c r="F21" i="9"/>
  <c r="E18" i="2"/>
  <c r="I21" i="9"/>
  <c r="H22" i="9"/>
  <c r="K19" i="9"/>
  <c r="L19" i="9" s="1"/>
  <c r="J19" i="9"/>
  <c r="C20" i="9" s="1"/>
  <c r="G18" i="9"/>
  <c r="E22" i="9"/>
  <c r="D18" i="9"/>
  <c r="I11" i="2"/>
  <c r="C10" i="2"/>
  <c r="D10" i="2" s="1"/>
  <c r="J10" i="2"/>
  <c r="G10" i="2" s="1"/>
  <c r="K10" i="2"/>
  <c r="L9" i="2"/>
  <c r="M9" i="2" s="1"/>
  <c r="B16" i="2"/>
  <c r="F22" i="2" l="1"/>
  <c r="F22" i="9"/>
  <c r="E19" i="2"/>
  <c r="N18" i="9"/>
  <c r="E23" i="9"/>
  <c r="D19" i="9"/>
  <c r="N19" i="9" s="1"/>
  <c r="H23" i="9"/>
  <c r="I22" i="9"/>
  <c r="K20" i="9"/>
  <c r="L20" i="9" s="1"/>
  <c r="J20" i="9"/>
  <c r="C21" i="9" s="1"/>
  <c r="G19" i="9"/>
  <c r="I12" i="2"/>
  <c r="C11" i="2"/>
  <c r="D11" i="2" s="1"/>
  <c r="J11" i="2"/>
  <c r="G11" i="2" s="1"/>
  <c r="K11" i="2"/>
  <c r="L10" i="2"/>
  <c r="M10" i="2" s="1"/>
  <c r="B17" i="2"/>
  <c r="F23" i="2" l="1"/>
  <c r="F23" i="9"/>
  <c r="E20" i="2"/>
  <c r="K21" i="9"/>
  <c r="L21" i="9" s="1"/>
  <c r="J21" i="9"/>
  <c r="C22" i="9" s="1"/>
  <c r="G20" i="9"/>
  <c r="D20" i="9"/>
  <c r="E24" i="9"/>
  <c r="H24" i="9"/>
  <c r="I23" i="9"/>
  <c r="I13" i="2"/>
  <c r="C12" i="2"/>
  <c r="D12" i="2" s="1"/>
  <c r="J12" i="2"/>
  <c r="G12" i="2" s="1"/>
  <c r="K12" i="2"/>
  <c r="L11" i="2"/>
  <c r="M11" i="2" s="1"/>
  <c r="B18" i="2"/>
  <c r="F24" i="2" l="1"/>
  <c r="F24" i="9"/>
  <c r="N20" i="9"/>
  <c r="E21" i="2"/>
  <c r="K22" i="9"/>
  <c r="L22" i="9" s="1"/>
  <c r="J22" i="9"/>
  <c r="C23" i="9" s="1"/>
  <c r="G21" i="9"/>
  <c r="E25" i="9"/>
  <c r="H25" i="9"/>
  <c r="I24" i="9"/>
  <c r="D21" i="9"/>
  <c r="N21" i="9" s="1"/>
  <c r="I14" i="2"/>
  <c r="C13" i="2"/>
  <c r="D13" i="2" s="1"/>
  <c r="J13" i="2"/>
  <c r="G13" i="2" s="1"/>
  <c r="K13" i="2"/>
  <c r="L12" i="2"/>
  <c r="M12" i="2" s="1"/>
  <c r="B19" i="2"/>
  <c r="F25" i="2" l="1"/>
  <c r="F25" i="9"/>
  <c r="E22" i="2"/>
  <c r="K23" i="9"/>
  <c r="L23" i="9" s="1"/>
  <c r="J23" i="9"/>
  <c r="C24" i="9" s="1"/>
  <c r="G22" i="9"/>
  <c r="E26" i="9"/>
  <c r="H26" i="9"/>
  <c r="I25" i="9"/>
  <c r="D22" i="9"/>
  <c r="N22" i="9" s="1"/>
  <c r="I15" i="2"/>
  <c r="C14" i="2"/>
  <c r="D14" i="2" s="1"/>
  <c r="J14" i="2"/>
  <c r="G14" i="2" s="1"/>
  <c r="K14" i="2"/>
  <c r="L13" i="2"/>
  <c r="M13" i="2" s="1"/>
  <c r="B20" i="2"/>
  <c r="F26" i="2" l="1"/>
  <c r="F26" i="9"/>
  <c r="E23" i="2"/>
  <c r="H27" i="9"/>
  <c r="I26" i="9"/>
  <c r="K24" i="9"/>
  <c r="L24" i="9" s="1"/>
  <c r="J24" i="9"/>
  <c r="C25" i="9" s="1"/>
  <c r="G23" i="9"/>
  <c r="E27" i="9"/>
  <c r="D23" i="9"/>
  <c r="N23" i="9" s="1"/>
  <c r="I16" i="2"/>
  <c r="C15" i="2"/>
  <c r="D15" i="2" s="1"/>
  <c r="J15" i="2"/>
  <c r="G15" i="2" s="1"/>
  <c r="K15" i="2"/>
  <c r="L14" i="2"/>
  <c r="M14" i="2" s="1"/>
  <c r="B21" i="2"/>
  <c r="F27" i="2" l="1"/>
  <c r="F28" i="2" s="1"/>
  <c r="F27" i="9"/>
  <c r="F28" i="9" s="1"/>
  <c r="E24" i="2"/>
  <c r="E28" i="9"/>
  <c r="K25" i="9"/>
  <c r="L25" i="9" s="1"/>
  <c r="J25" i="9"/>
  <c r="C26" i="9" s="1"/>
  <c r="G24" i="9"/>
  <c r="I27" i="9"/>
  <c r="H28" i="9"/>
  <c r="D24" i="9"/>
  <c r="N24" i="9" s="1"/>
  <c r="I17" i="2"/>
  <c r="C16" i="2"/>
  <c r="D16" i="2" s="1"/>
  <c r="J16" i="2"/>
  <c r="G16" i="2" s="1"/>
  <c r="K16" i="2"/>
  <c r="L15" i="2"/>
  <c r="M15" i="2" s="1"/>
  <c r="B22" i="2"/>
  <c r="F29" i="2" l="1"/>
  <c r="F29" i="9"/>
  <c r="E25" i="2"/>
  <c r="E29" i="9"/>
  <c r="K26" i="9"/>
  <c r="L26" i="9" s="1"/>
  <c r="J26" i="9"/>
  <c r="C27" i="9" s="1"/>
  <c r="G25" i="9"/>
  <c r="H29" i="9"/>
  <c r="I28" i="9"/>
  <c r="D25" i="9"/>
  <c r="I18" i="2"/>
  <c r="C17" i="2"/>
  <c r="D17" i="2" s="1"/>
  <c r="J17" i="2"/>
  <c r="G17" i="2" s="1"/>
  <c r="K17" i="2"/>
  <c r="L16" i="2"/>
  <c r="M16" i="2" s="1"/>
  <c r="B23" i="2"/>
  <c r="F30" i="2" l="1"/>
  <c r="F30" i="9"/>
  <c r="E26" i="2"/>
  <c r="N25" i="9"/>
  <c r="H30" i="9"/>
  <c r="I29" i="9"/>
  <c r="D26" i="9"/>
  <c r="E30" i="9"/>
  <c r="K27" i="9"/>
  <c r="L27" i="9" s="1"/>
  <c r="J27" i="9"/>
  <c r="C28" i="9" s="1"/>
  <c r="G26" i="9"/>
  <c r="I19" i="2"/>
  <c r="C18" i="2"/>
  <c r="D18" i="2" s="1"/>
  <c r="J18" i="2"/>
  <c r="G18" i="2" s="1"/>
  <c r="K18" i="2"/>
  <c r="L17" i="2"/>
  <c r="M17" i="2" s="1"/>
  <c r="B24" i="2"/>
  <c r="F31" i="2" l="1"/>
  <c r="F31" i="9"/>
  <c r="E27" i="2"/>
  <c r="N26" i="9"/>
  <c r="K28" i="9"/>
  <c r="L28" i="9" s="1"/>
  <c r="J28" i="9"/>
  <c r="C29" i="9" s="1"/>
  <c r="G27" i="9"/>
  <c r="E31" i="9"/>
  <c r="D27" i="9"/>
  <c r="H31" i="9"/>
  <c r="I30" i="9"/>
  <c r="I20" i="2"/>
  <c r="C19" i="2"/>
  <c r="D19" i="2" s="1"/>
  <c r="J19" i="2"/>
  <c r="G19" i="2" s="1"/>
  <c r="K19" i="2"/>
  <c r="L18" i="2"/>
  <c r="M18" i="2" s="1"/>
  <c r="B25" i="2"/>
  <c r="F32" i="2" l="1"/>
  <c r="F32" i="9"/>
  <c r="E28" i="2"/>
  <c r="N27" i="9"/>
  <c r="E32" i="9"/>
  <c r="D28" i="9"/>
  <c r="N28" i="9" s="1"/>
  <c r="H32" i="9"/>
  <c r="I31" i="9"/>
  <c r="K29" i="9"/>
  <c r="L29" i="9" s="1"/>
  <c r="J29" i="9"/>
  <c r="C30" i="9" s="1"/>
  <c r="G28" i="9"/>
  <c r="I21" i="2"/>
  <c r="C20" i="2"/>
  <c r="D20" i="2" s="1"/>
  <c r="J20" i="2"/>
  <c r="G20" i="2" s="1"/>
  <c r="K20" i="2"/>
  <c r="L19" i="2"/>
  <c r="M19" i="2" s="1"/>
  <c r="B26" i="2"/>
  <c r="F33" i="2" l="1"/>
  <c r="F33" i="9"/>
  <c r="E29" i="2"/>
  <c r="K30" i="9"/>
  <c r="L30" i="9" s="1"/>
  <c r="J30" i="9"/>
  <c r="C31" i="9" s="1"/>
  <c r="G29" i="9"/>
  <c r="H33" i="9"/>
  <c r="I32" i="9"/>
  <c r="E33" i="9"/>
  <c r="D29" i="9"/>
  <c r="N29" i="9" s="1"/>
  <c r="I22" i="2"/>
  <c r="C21" i="2"/>
  <c r="D21" i="2" s="1"/>
  <c r="J21" i="2"/>
  <c r="G21" i="2" s="1"/>
  <c r="K21" i="2"/>
  <c r="L20" i="2"/>
  <c r="M20" i="2" s="1"/>
  <c r="B27" i="2"/>
  <c r="F34" i="2" l="1"/>
  <c r="F34" i="9"/>
  <c r="E30" i="2"/>
  <c r="K31" i="9"/>
  <c r="L31" i="9" s="1"/>
  <c r="J31" i="9"/>
  <c r="C32" i="9" s="1"/>
  <c r="G30" i="9"/>
  <c r="E34" i="9"/>
  <c r="D30" i="9"/>
  <c r="H34" i="9"/>
  <c r="I33" i="9"/>
  <c r="I23" i="2"/>
  <c r="C22" i="2"/>
  <c r="D22" i="2" s="1"/>
  <c r="J22" i="2"/>
  <c r="G22" i="2" s="1"/>
  <c r="K22" i="2"/>
  <c r="L21" i="2"/>
  <c r="M21" i="2" s="1"/>
  <c r="B28" i="2"/>
  <c r="F35" i="2" l="1"/>
  <c r="F35" i="9"/>
  <c r="E31" i="2"/>
  <c r="N30" i="9"/>
  <c r="K32" i="9"/>
  <c r="L32" i="9" s="1"/>
  <c r="J32" i="9"/>
  <c r="C33" i="9" s="1"/>
  <c r="G31" i="9"/>
  <c r="E35" i="9"/>
  <c r="D31" i="9"/>
  <c r="I34" i="9"/>
  <c r="H35" i="9"/>
  <c r="I24" i="2"/>
  <c r="C23" i="2"/>
  <c r="D23" i="2" s="1"/>
  <c r="J23" i="2"/>
  <c r="G23" i="2" s="1"/>
  <c r="K23" i="2"/>
  <c r="L22" i="2"/>
  <c r="M22" i="2" s="1"/>
  <c r="B29" i="2"/>
  <c r="F36" i="2" l="1"/>
  <c r="F36" i="9"/>
  <c r="E32" i="2"/>
  <c r="N31" i="9"/>
  <c r="E36" i="9"/>
  <c r="K33" i="9"/>
  <c r="L33" i="9" s="1"/>
  <c r="J33" i="9"/>
  <c r="C34" i="9" s="1"/>
  <c r="G32" i="9"/>
  <c r="D32" i="9"/>
  <c r="I35" i="9"/>
  <c r="H36" i="9"/>
  <c r="I25" i="2"/>
  <c r="C24" i="2"/>
  <c r="D24" i="2" s="1"/>
  <c r="J24" i="2"/>
  <c r="G24" i="2" s="1"/>
  <c r="K24" i="2"/>
  <c r="L23" i="2"/>
  <c r="M23" i="2" s="1"/>
  <c r="B30" i="2"/>
  <c r="N32" i="9" l="1"/>
  <c r="F37" i="2"/>
  <c r="F37" i="9"/>
  <c r="E33" i="2"/>
  <c r="D33" i="9"/>
  <c r="E37" i="9"/>
  <c r="I36" i="9"/>
  <c r="H37" i="9"/>
  <c r="K34" i="9"/>
  <c r="L34" i="9" s="1"/>
  <c r="J34" i="9"/>
  <c r="C35" i="9" s="1"/>
  <c r="G33" i="9"/>
  <c r="I26" i="2"/>
  <c r="C25" i="2"/>
  <c r="D25" i="2" s="1"/>
  <c r="J25" i="2"/>
  <c r="G25" i="2" s="1"/>
  <c r="K25" i="2"/>
  <c r="L24" i="2"/>
  <c r="M24" i="2" s="1"/>
  <c r="B31" i="2"/>
  <c r="F38" i="2" l="1"/>
  <c r="F38" i="9"/>
  <c r="E34" i="2"/>
  <c r="N33" i="9"/>
  <c r="K35" i="9"/>
  <c r="L35" i="9" s="1"/>
  <c r="J35" i="9"/>
  <c r="C36" i="9" s="1"/>
  <c r="G34" i="9"/>
  <c r="E38" i="9"/>
  <c r="I37" i="9"/>
  <c r="H38" i="9"/>
  <c r="D34" i="9"/>
  <c r="N34" i="9" s="1"/>
  <c r="I27" i="2"/>
  <c r="C26" i="2"/>
  <c r="D26" i="2" s="1"/>
  <c r="J26" i="2"/>
  <c r="G26" i="2" s="1"/>
  <c r="K26" i="2"/>
  <c r="L25" i="2"/>
  <c r="M25" i="2" s="1"/>
  <c r="B32" i="2"/>
  <c r="F39" i="2" l="1"/>
  <c r="F40" i="2" s="1"/>
  <c r="F39" i="9"/>
  <c r="F40" i="9" s="1"/>
  <c r="E35" i="2"/>
  <c r="I38" i="9"/>
  <c r="H39" i="9"/>
  <c r="K36" i="9"/>
  <c r="L36" i="9" s="1"/>
  <c r="J36" i="9"/>
  <c r="C37" i="9" s="1"/>
  <c r="G35" i="9"/>
  <c r="E39" i="9"/>
  <c r="D35" i="9"/>
  <c r="N35" i="9" s="1"/>
  <c r="I28" i="2"/>
  <c r="C27" i="2"/>
  <c r="D27" i="2" s="1"/>
  <c r="J27" i="2"/>
  <c r="G27" i="2" s="1"/>
  <c r="K27" i="2"/>
  <c r="L26" i="2"/>
  <c r="M26" i="2" s="1"/>
  <c r="B33" i="2"/>
  <c r="F41" i="2" l="1"/>
  <c r="F41" i="9"/>
  <c r="E36" i="2"/>
  <c r="D36" i="9"/>
  <c r="I39" i="9"/>
  <c r="H40" i="9"/>
  <c r="E40" i="9"/>
  <c r="K37" i="9"/>
  <c r="L37" i="9" s="1"/>
  <c r="J37" i="9"/>
  <c r="C38" i="9" s="1"/>
  <c r="G36" i="9"/>
  <c r="I29" i="2"/>
  <c r="C28" i="2"/>
  <c r="D28" i="2" s="1"/>
  <c r="J28" i="2"/>
  <c r="G28" i="2" s="1"/>
  <c r="K28" i="2"/>
  <c r="L27" i="2"/>
  <c r="M27" i="2" s="1"/>
  <c r="B34" i="2"/>
  <c r="F42" i="2" l="1"/>
  <c r="F42" i="9"/>
  <c r="E37" i="2"/>
  <c r="N36" i="9"/>
  <c r="I40" i="9"/>
  <c r="H41" i="9"/>
  <c r="K38" i="9"/>
  <c r="L38" i="9" s="1"/>
  <c r="J38" i="9"/>
  <c r="C39" i="9" s="1"/>
  <c r="G37" i="9"/>
  <c r="E41" i="9"/>
  <c r="D37" i="9"/>
  <c r="I30" i="2"/>
  <c r="C29" i="2"/>
  <c r="D29" i="2" s="1"/>
  <c r="J29" i="2"/>
  <c r="G29" i="2" s="1"/>
  <c r="K29" i="2"/>
  <c r="L28" i="2"/>
  <c r="M28" i="2" s="1"/>
  <c r="B35" i="2"/>
  <c r="F43" i="2" l="1"/>
  <c r="F43" i="9"/>
  <c r="E38" i="2"/>
  <c r="N37" i="9"/>
  <c r="D38" i="9"/>
  <c r="I41" i="9"/>
  <c r="H42" i="9"/>
  <c r="E42" i="9"/>
  <c r="K39" i="9"/>
  <c r="L39" i="9" s="1"/>
  <c r="J39" i="9"/>
  <c r="C40" i="9" s="1"/>
  <c r="G38" i="9"/>
  <c r="I31" i="2"/>
  <c r="C30" i="2"/>
  <c r="D30" i="2" s="1"/>
  <c r="J30" i="2"/>
  <c r="G30" i="2" s="1"/>
  <c r="K30" i="2"/>
  <c r="L29" i="2"/>
  <c r="M29" i="2" s="1"/>
  <c r="B36" i="2"/>
  <c r="F44" i="2" l="1"/>
  <c r="F44" i="9"/>
  <c r="E39" i="2"/>
  <c r="N38" i="9"/>
  <c r="K40" i="9"/>
  <c r="L40" i="9" s="1"/>
  <c r="J40" i="9"/>
  <c r="C41" i="9" s="1"/>
  <c r="G39" i="9"/>
  <c r="E43" i="9"/>
  <c r="I42" i="9"/>
  <c r="H43" i="9"/>
  <c r="D39" i="9"/>
  <c r="N39" i="9" s="1"/>
  <c r="I32" i="2"/>
  <c r="C31" i="2"/>
  <c r="D31" i="2" s="1"/>
  <c r="J31" i="2"/>
  <c r="G31" i="2" s="1"/>
  <c r="K31" i="2"/>
  <c r="L30" i="2"/>
  <c r="M30" i="2" s="1"/>
  <c r="B37" i="2"/>
  <c r="F45" i="2" l="1"/>
  <c r="F45" i="9"/>
  <c r="E40" i="2"/>
  <c r="K41" i="9"/>
  <c r="L41" i="9" s="1"/>
  <c r="J41" i="9"/>
  <c r="C42" i="9" s="1"/>
  <c r="G40" i="9"/>
  <c r="E44" i="9"/>
  <c r="D40" i="9"/>
  <c r="I43" i="9"/>
  <c r="H44" i="9"/>
  <c r="I33" i="2"/>
  <c r="C32" i="2"/>
  <c r="D32" i="2" s="1"/>
  <c r="J32" i="2"/>
  <c r="G32" i="2" s="1"/>
  <c r="K32" i="2"/>
  <c r="L31" i="2"/>
  <c r="M31" i="2" s="1"/>
  <c r="B38" i="2"/>
  <c r="F46" i="2" l="1"/>
  <c r="F46" i="9"/>
  <c r="E41" i="2"/>
  <c r="N40" i="9"/>
  <c r="K42" i="9"/>
  <c r="L42" i="9" s="1"/>
  <c r="J42" i="9"/>
  <c r="C43" i="9" s="1"/>
  <c r="G41" i="9"/>
  <c r="E45" i="9"/>
  <c r="D41" i="9"/>
  <c r="I44" i="9"/>
  <c r="H45" i="9"/>
  <c r="I34" i="2"/>
  <c r="C33" i="2"/>
  <c r="D33" i="2" s="1"/>
  <c r="J33" i="2"/>
  <c r="G33" i="2" s="1"/>
  <c r="K33" i="2"/>
  <c r="L32" i="2"/>
  <c r="M32" i="2" s="1"/>
  <c r="B39" i="2"/>
  <c r="F47" i="2" l="1"/>
  <c r="F47" i="9"/>
  <c r="E42" i="2"/>
  <c r="N41" i="9"/>
  <c r="K43" i="9"/>
  <c r="L43" i="9" s="1"/>
  <c r="J43" i="9"/>
  <c r="C44" i="9" s="1"/>
  <c r="G42" i="9"/>
  <c r="E46" i="9"/>
  <c r="D42" i="9"/>
  <c r="I45" i="9"/>
  <c r="H46" i="9"/>
  <c r="I35" i="2"/>
  <c r="C34" i="2"/>
  <c r="D34" i="2" s="1"/>
  <c r="J34" i="2"/>
  <c r="G34" i="2" s="1"/>
  <c r="K34" i="2"/>
  <c r="L33" i="2"/>
  <c r="M33" i="2" s="1"/>
  <c r="B40" i="2"/>
  <c r="F48" i="2" l="1"/>
  <c r="F48" i="9"/>
  <c r="E43" i="2"/>
  <c r="N42" i="9"/>
  <c r="K44" i="9"/>
  <c r="L44" i="9" s="1"/>
  <c r="J44" i="9"/>
  <c r="C45" i="9" s="1"/>
  <c r="G43" i="9"/>
  <c r="E47" i="9"/>
  <c r="D43" i="9"/>
  <c r="I46" i="9"/>
  <c r="H47" i="9"/>
  <c r="I36" i="2"/>
  <c r="C35" i="2"/>
  <c r="D35" i="2" s="1"/>
  <c r="J35" i="2"/>
  <c r="G35" i="2" s="1"/>
  <c r="K35" i="2"/>
  <c r="L34" i="2"/>
  <c r="M34" i="2" s="1"/>
  <c r="B41" i="2"/>
  <c r="F49" i="2" l="1"/>
  <c r="F49" i="9"/>
  <c r="E44" i="2"/>
  <c r="N43" i="9"/>
  <c r="I47" i="9"/>
  <c r="H48" i="9"/>
  <c r="D44" i="9"/>
  <c r="K45" i="9"/>
  <c r="L45" i="9" s="1"/>
  <c r="J45" i="9"/>
  <c r="C46" i="9" s="1"/>
  <c r="G44" i="9"/>
  <c r="E48" i="9"/>
  <c r="I37" i="2"/>
  <c r="C36" i="2"/>
  <c r="D36" i="2" s="1"/>
  <c r="J36" i="2"/>
  <c r="G36" i="2" s="1"/>
  <c r="K36" i="2"/>
  <c r="L35" i="2"/>
  <c r="M35" i="2" s="1"/>
  <c r="B42" i="2"/>
  <c r="F50" i="2" l="1"/>
  <c r="F50" i="9"/>
  <c r="N44" i="9"/>
  <c r="E45" i="2"/>
  <c r="K46" i="9"/>
  <c r="L46" i="9" s="1"/>
  <c r="J46" i="9"/>
  <c r="C47" i="9" s="1"/>
  <c r="G45" i="9"/>
  <c r="D45" i="9"/>
  <c r="N45" i="9" s="1"/>
  <c r="I48" i="9"/>
  <c r="H49" i="9"/>
  <c r="E49" i="9"/>
  <c r="I38" i="2"/>
  <c r="C37" i="2"/>
  <c r="D37" i="2" s="1"/>
  <c r="J37" i="2"/>
  <c r="G37" i="2" s="1"/>
  <c r="K37" i="2"/>
  <c r="L36" i="2"/>
  <c r="M36" i="2" s="1"/>
  <c r="B43" i="2"/>
  <c r="F51" i="2" l="1"/>
  <c r="F52" i="2" s="1"/>
  <c r="F51" i="9"/>
  <c r="F52" i="9" s="1"/>
  <c r="E46" i="2"/>
  <c r="I49" i="9"/>
  <c r="H50" i="9"/>
  <c r="E50" i="9"/>
  <c r="D46" i="9"/>
  <c r="K47" i="9"/>
  <c r="L47" i="9" s="1"/>
  <c r="J47" i="9"/>
  <c r="C48" i="9" s="1"/>
  <c r="G46" i="9"/>
  <c r="I39" i="2"/>
  <c r="C38" i="2"/>
  <c r="D38" i="2" s="1"/>
  <c r="J38" i="2"/>
  <c r="G38" i="2" s="1"/>
  <c r="K38" i="2"/>
  <c r="L37" i="2"/>
  <c r="M37" i="2" s="1"/>
  <c r="B44" i="2"/>
  <c r="F53" i="2" l="1"/>
  <c r="F53" i="9"/>
  <c r="N46" i="9"/>
  <c r="E47" i="2"/>
  <c r="D47" i="9"/>
  <c r="E51" i="9"/>
  <c r="I50" i="9"/>
  <c r="H51" i="9"/>
  <c r="K48" i="9"/>
  <c r="L48" i="9" s="1"/>
  <c r="J48" i="9"/>
  <c r="C49" i="9" s="1"/>
  <c r="G47" i="9"/>
  <c r="I40" i="2"/>
  <c r="C39" i="2"/>
  <c r="D39" i="2" s="1"/>
  <c r="J39" i="2"/>
  <c r="G39" i="2" s="1"/>
  <c r="K39" i="2"/>
  <c r="L38" i="2"/>
  <c r="M38" i="2" s="1"/>
  <c r="B45" i="2"/>
  <c r="F54" i="2" l="1"/>
  <c r="F54" i="9"/>
  <c r="E48" i="2"/>
  <c r="N47" i="9"/>
  <c r="D48" i="9"/>
  <c r="I51" i="9"/>
  <c r="H52" i="9"/>
  <c r="E52" i="9"/>
  <c r="K49" i="9"/>
  <c r="L49" i="9" s="1"/>
  <c r="J49" i="9"/>
  <c r="C50" i="9" s="1"/>
  <c r="G48" i="9"/>
  <c r="I41" i="2"/>
  <c r="C40" i="2"/>
  <c r="D40" i="2" s="1"/>
  <c r="J40" i="2"/>
  <c r="G40" i="2" s="1"/>
  <c r="K40" i="2"/>
  <c r="L39" i="2"/>
  <c r="M39" i="2" s="1"/>
  <c r="B46" i="2"/>
  <c r="F55" i="2" l="1"/>
  <c r="F55" i="9"/>
  <c r="E49" i="2"/>
  <c r="N48" i="9"/>
  <c r="D49" i="9"/>
  <c r="E53" i="9"/>
  <c r="I52" i="9"/>
  <c r="H53" i="9"/>
  <c r="K50" i="9"/>
  <c r="L50" i="9" s="1"/>
  <c r="J50" i="9"/>
  <c r="C51" i="9" s="1"/>
  <c r="G49" i="9"/>
  <c r="I42" i="2"/>
  <c r="C41" i="2"/>
  <c r="D41" i="2" s="1"/>
  <c r="J41" i="2"/>
  <c r="G41" i="2" s="1"/>
  <c r="K41" i="2"/>
  <c r="L40" i="2"/>
  <c r="M40" i="2" s="1"/>
  <c r="B47" i="2"/>
  <c r="F56" i="2" l="1"/>
  <c r="F56" i="9"/>
  <c r="E50" i="2"/>
  <c r="N49" i="9"/>
  <c r="E54" i="9"/>
  <c r="I53" i="9"/>
  <c r="H54" i="9"/>
  <c r="K51" i="9"/>
  <c r="L51" i="9" s="1"/>
  <c r="J51" i="9"/>
  <c r="C52" i="9" s="1"/>
  <c r="G50" i="9"/>
  <c r="D50" i="9"/>
  <c r="I43" i="2"/>
  <c r="C42" i="2"/>
  <c r="D42" i="2" s="1"/>
  <c r="J42" i="2"/>
  <c r="G42" i="2" s="1"/>
  <c r="K42" i="2"/>
  <c r="L41" i="2"/>
  <c r="M41" i="2" s="1"/>
  <c r="B48" i="2"/>
  <c r="F57" i="2" l="1"/>
  <c r="F57" i="9"/>
  <c r="E51" i="2"/>
  <c r="N50" i="9"/>
  <c r="K52" i="9"/>
  <c r="L52" i="9" s="1"/>
  <c r="J52" i="9"/>
  <c r="C53" i="9" s="1"/>
  <c r="G51" i="9"/>
  <c r="D51" i="9"/>
  <c r="E55" i="9"/>
  <c r="I54" i="9"/>
  <c r="H55" i="9"/>
  <c r="I44" i="2"/>
  <c r="C43" i="2"/>
  <c r="D43" i="2" s="1"/>
  <c r="J43" i="2"/>
  <c r="G43" i="2" s="1"/>
  <c r="K43" i="2"/>
  <c r="L42" i="2"/>
  <c r="M42" i="2" s="1"/>
  <c r="B49" i="2"/>
  <c r="F58" i="2" l="1"/>
  <c r="F58" i="9"/>
  <c r="E52" i="2"/>
  <c r="N51" i="9"/>
  <c r="E56" i="9"/>
  <c r="K53" i="9"/>
  <c r="L53" i="9" s="1"/>
  <c r="J53" i="9"/>
  <c r="C54" i="9" s="1"/>
  <c r="G52" i="9"/>
  <c r="I55" i="9"/>
  <c r="H56" i="9"/>
  <c r="D52" i="9"/>
  <c r="I45" i="2"/>
  <c r="C44" i="2"/>
  <c r="D44" i="2" s="1"/>
  <c r="J44" i="2"/>
  <c r="G44" i="2" s="1"/>
  <c r="K44" i="2"/>
  <c r="L43" i="2"/>
  <c r="M43" i="2" s="1"/>
  <c r="B50" i="2"/>
  <c r="F59" i="2" l="1"/>
  <c r="F59" i="9"/>
  <c r="N52" i="9"/>
  <c r="E53" i="2"/>
  <c r="I56" i="9"/>
  <c r="H57" i="9"/>
  <c r="E57" i="9"/>
  <c r="D53" i="9"/>
  <c r="N53" i="9" s="1"/>
  <c r="K54" i="9"/>
  <c r="L54" i="9" s="1"/>
  <c r="J54" i="9"/>
  <c r="C55" i="9" s="1"/>
  <c r="G53" i="9"/>
  <c r="I46" i="2"/>
  <c r="C45" i="2"/>
  <c r="D45" i="2" s="1"/>
  <c r="J45" i="2"/>
  <c r="G45" i="2" s="1"/>
  <c r="K45" i="2"/>
  <c r="L44" i="2"/>
  <c r="M44" i="2" s="1"/>
  <c r="B51" i="2"/>
  <c r="F60" i="2" l="1"/>
  <c r="F60" i="9"/>
  <c r="E54" i="2"/>
  <c r="K55" i="9"/>
  <c r="L55" i="9" s="1"/>
  <c r="J55" i="9"/>
  <c r="C56" i="9" s="1"/>
  <c r="G54" i="9"/>
  <c r="D54" i="9"/>
  <c r="I57" i="9"/>
  <c r="H58" i="9"/>
  <c r="E58" i="9"/>
  <c r="I47" i="2"/>
  <c r="C46" i="2"/>
  <c r="D46" i="2" s="1"/>
  <c r="J46" i="2"/>
  <c r="G46" i="2" s="1"/>
  <c r="K46" i="2"/>
  <c r="L45" i="2"/>
  <c r="M45" i="2" s="1"/>
  <c r="B52" i="2"/>
  <c r="F61" i="2" l="1"/>
  <c r="F61" i="9"/>
  <c r="E55" i="2"/>
  <c r="N54" i="9"/>
  <c r="I58" i="9"/>
  <c r="H59" i="9"/>
  <c r="D55" i="9"/>
  <c r="E59" i="9"/>
  <c r="K56" i="9"/>
  <c r="L56" i="9" s="1"/>
  <c r="J56" i="9"/>
  <c r="C57" i="9" s="1"/>
  <c r="G55" i="9"/>
  <c r="I48" i="2"/>
  <c r="C47" i="2"/>
  <c r="D47" i="2" s="1"/>
  <c r="J47" i="2"/>
  <c r="G47" i="2" s="1"/>
  <c r="K47" i="2"/>
  <c r="L46" i="2"/>
  <c r="M46" i="2" s="1"/>
  <c r="B53" i="2"/>
  <c r="F62" i="2" l="1"/>
  <c r="F62" i="9"/>
  <c r="E56" i="2"/>
  <c r="N55" i="9"/>
  <c r="E60" i="9"/>
  <c r="I59" i="9"/>
  <c r="H60" i="9"/>
  <c r="D56" i="9"/>
  <c r="K57" i="9"/>
  <c r="L57" i="9" s="1"/>
  <c r="J57" i="9"/>
  <c r="C58" i="9" s="1"/>
  <c r="G56" i="9"/>
  <c r="I49" i="2"/>
  <c r="C48" i="2"/>
  <c r="D48" i="2" s="1"/>
  <c r="J48" i="2"/>
  <c r="G48" i="2" s="1"/>
  <c r="K48" i="2"/>
  <c r="L47" i="2"/>
  <c r="M47" i="2" s="1"/>
  <c r="B54" i="2"/>
  <c r="F63" i="2" l="1"/>
  <c r="F64" i="2" s="1"/>
  <c r="F63" i="9"/>
  <c r="F64" i="9" s="1"/>
  <c r="E57" i="2"/>
  <c r="N56" i="9"/>
  <c r="K58" i="9"/>
  <c r="L58" i="9" s="1"/>
  <c r="J58" i="9"/>
  <c r="C59" i="9" s="1"/>
  <c r="G57" i="9"/>
  <c r="D57" i="9"/>
  <c r="N57" i="9" s="1"/>
  <c r="E61" i="9"/>
  <c r="I60" i="9"/>
  <c r="H61" i="9"/>
  <c r="I50" i="2"/>
  <c r="C49" i="2"/>
  <c r="D49" i="2" s="1"/>
  <c r="J49" i="2"/>
  <c r="G49" i="2" s="1"/>
  <c r="K49" i="2"/>
  <c r="L48" i="2"/>
  <c r="M48" i="2" s="1"/>
  <c r="B55" i="2"/>
  <c r="F65" i="2" l="1"/>
  <c r="F65" i="9"/>
  <c r="E58" i="2"/>
  <c r="I61" i="9"/>
  <c r="H62" i="9"/>
  <c r="D58" i="9"/>
  <c r="E62" i="9"/>
  <c r="K59" i="9"/>
  <c r="L59" i="9" s="1"/>
  <c r="J59" i="9"/>
  <c r="C60" i="9" s="1"/>
  <c r="G58" i="9"/>
  <c r="I51" i="2"/>
  <c r="C50" i="2"/>
  <c r="D50" i="2" s="1"/>
  <c r="J50" i="2"/>
  <c r="G50" i="2" s="1"/>
  <c r="K50" i="2"/>
  <c r="L49" i="2"/>
  <c r="M49" i="2" s="1"/>
  <c r="B56" i="2"/>
  <c r="F66" i="2" l="1"/>
  <c r="F66" i="9"/>
  <c r="E59" i="2"/>
  <c r="N58" i="9"/>
  <c r="D59" i="9"/>
  <c r="N59" i="9" s="1"/>
  <c r="E63" i="9"/>
  <c r="I62" i="9"/>
  <c r="H63" i="9"/>
  <c r="K60" i="9"/>
  <c r="L60" i="9" s="1"/>
  <c r="J60" i="9"/>
  <c r="C61" i="9" s="1"/>
  <c r="G59" i="9"/>
  <c r="I52" i="2"/>
  <c r="C51" i="2"/>
  <c r="D51" i="2" s="1"/>
  <c r="J51" i="2"/>
  <c r="G51" i="2" s="1"/>
  <c r="K51" i="2"/>
  <c r="L50" i="2"/>
  <c r="M50" i="2" s="1"/>
  <c r="B57" i="2"/>
  <c r="F67" i="2" l="1"/>
  <c r="F67" i="9"/>
  <c r="E60" i="2"/>
  <c r="I63" i="9"/>
  <c r="H64" i="9"/>
  <c r="D60" i="9"/>
  <c r="E64" i="9"/>
  <c r="K61" i="9"/>
  <c r="L61" i="9" s="1"/>
  <c r="J61" i="9"/>
  <c r="C62" i="9" s="1"/>
  <c r="G60" i="9"/>
  <c r="I53" i="2"/>
  <c r="C52" i="2"/>
  <c r="D52" i="2" s="1"/>
  <c r="J52" i="2"/>
  <c r="G52" i="2" s="1"/>
  <c r="K52" i="2"/>
  <c r="L51" i="2"/>
  <c r="M51" i="2" s="1"/>
  <c r="B58" i="2"/>
  <c r="F68" i="2" l="1"/>
  <c r="F68" i="9"/>
  <c r="E61" i="2"/>
  <c r="N60" i="9"/>
  <c r="I64" i="9"/>
  <c r="H65" i="9"/>
  <c r="E65" i="9"/>
  <c r="K62" i="9"/>
  <c r="L62" i="9" s="1"/>
  <c r="J62" i="9"/>
  <c r="C63" i="9" s="1"/>
  <c r="G61" i="9"/>
  <c r="D61" i="9"/>
  <c r="I54" i="2"/>
  <c r="C53" i="2"/>
  <c r="D53" i="2" s="1"/>
  <c r="J53" i="2"/>
  <c r="G53" i="2" s="1"/>
  <c r="K53" i="2"/>
  <c r="L52" i="2"/>
  <c r="M52" i="2" s="1"/>
  <c r="B59" i="2"/>
  <c r="F69" i="2" l="1"/>
  <c r="F69" i="9"/>
  <c r="N61" i="9"/>
  <c r="E62" i="2"/>
  <c r="K63" i="9"/>
  <c r="L63" i="9" s="1"/>
  <c r="J63" i="9"/>
  <c r="C64" i="9" s="1"/>
  <c r="G62" i="9"/>
  <c r="D62" i="9"/>
  <c r="H66" i="9"/>
  <c r="I65" i="9"/>
  <c r="E66" i="9"/>
  <c r="I55" i="2"/>
  <c r="C54" i="2"/>
  <c r="D54" i="2" s="1"/>
  <c r="J54" i="2"/>
  <c r="G54" i="2" s="1"/>
  <c r="K54" i="2"/>
  <c r="L53" i="2"/>
  <c r="M53" i="2" s="1"/>
  <c r="B60" i="2"/>
  <c r="F70" i="2" l="1"/>
  <c r="F70" i="9"/>
  <c r="E63" i="2"/>
  <c r="N62" i="9"/>
  <c r="D63" i="9"/>
  <c r="E67" i="9"/>
  <c r="K64" i="9"/>
  <c r="L64" i="9" s="1"/>
  <c r="J64" i="9"/>
  <c r="C65" i="9" s="1"/>
  <c r="G63" i="9"/>
  <c r="H67" i="9"/>
  <c r="I66" i="9"/>
  <c r="I56" i="2"/>
  <c r="C55" i="2"/>
  <c r="D55" i="2" s="1"/>
  <c r="J55" i="2"/>
  <c r="G55" i="2" s="1"/>
  <c r="K55" i="2"/>
  <c r="L54" i="2"/>
  <c r="M54" i="2" s="1"/>
  <c r="B61" i="2"/>
  <c r="F71" i="2" l="1"/>
  <c r="F71" i="9"/>
  <c r="E64" i="2"/>
  <c r="N63" i="9"/>
  <c r="H68" i="9"/>
  <c r="I67" i="9"/>
  <c r="D64" i="9"/>
  <c r="E68" i="9"/>
  <c r="K65" i="9"/>
  <c r="L65" i="9" s="1"/>
  <c r="J65" i="9"/>
  <c r="C66" i="9" s="1"/>
  <c r="G64" i="9"/>
  <c r="I57" i="2"/>
  <c r="C56" i="2"/>
  <c r="D56" i="2" s="1"/>
  <c r="J56" i="2"/>
  <c r="G56" i="2" s="1"/>
  <c r="K56" i="2"/>
  <c r="L55" i="2"/>
  <c r="M55" i="2" s="1"/>
  <c r="B62" i="2"/>
  <c r="F72" i="2" l="1"/>
  <c r="F72" i="9"/>
  <c r="E65" i="2"/>
  <c r="N64" i="9"/>
  <c r="E69" i="9"/>
  <c r="D65" i="9"/>
  <c r="K66" i="9"/>
  <c r="L66" i="9" s="1"/>
  <c r="J66" i="9"/>
  <c r="C67" i="9" s="1"/>
  <c r="G65" i="9"/>
  <c r="H69" i="9"/>
  <c r="I68" i="9"/>
  <c r="I58" i="2"/>
  <c r="C57" i="2"/>
  <c r="D57" i="2" s="1"/>
  <c r="J57" i="2"/>
  <c r="G57" i="2" s="1"/>
  <c r="K57" i="2"/>
  <c r="L56" i="2"/>
  <c r="M56" i="2" s="1"/>
  <c r="B63" i="2"/>
  <c r="F73" i="2" l="1"/>
  <c r="F73" i="9"/>
  <c r="E66" i="2"/>
  <c r="N65" i="9"/>
  <c r="E70" i="9"/>
  <c r="D66" i="9"/>
  <c r="N66" i="9" s="1"/>
  <c r="H70" i="9"/>
  <c r="I69" i="9"/>
  <c r="K67" i="9"/>
  <c r="L67" i="9" s="1"/>
  <c r="J67" i="9"/>
  <c r="C68" i="9" s="1"/>
  <c r="G66" i="9"/>
  <c r="I59" i="2"/>
  <c r="C58" i="2"/>
  <c r="D58" i="2" s="1"/>
  <c r="J58" i="2"/>
  <c r="G58" i="2" s="1"/>
  <c r="K58" i="2"/>
  <c r="L57" i="2"/>
  <c r="M57" i="2" s="1"/>
  <c r="B64" i="2"/>
  <c r="F74" i="2" l="1"/>
  <c r="F74" i="9"/>
  <c r="E67" i="2"/>
  <c r="D67" i="9"/>
  <c r="E71" i="9"/>
  <c r="K68" i="9"/>
  <c r="L68" i="9" s="1"/>
  <c r="J68" i="9"/>
  <c r="C69" i="9" s="1"/>
  <c r="G67" i="9"/>
  <c r="H71" i="9"/>
  <c r="I70" i="9"/>
  <c r="I60" i="2"/>
  <c r="C59" i="2"/>
  <c r="D59" i="2" s="1"/>
  <c r="J59" i="2"/>
  <c r="G59" i="2" s="1"/>
  <c r="K59" i="2"/>
  <c r="L58" i="2"/>
  <c r="M58" i="2" s="1"/>
  <c r="B65" i="2"/>
  <c r="F75" i="2" l="1"/>
  <c r="F76" i="2" s="1"/>
  <c r="F75" i="9"/>
  <c r="F76" i="9" s="1"/>
  <c r="E68" i="2"/>
  <c r="N67" i="9"/>
  <c r="H72" i="9"/>
  <c r="I71" i="9"/>
  <c r="K69" i="9"/>
  <c r="L69" i="9" s="1"/>
  <c r="J69" i="9"/>
  <c r="C70" i="9" s="1"/>
  <c r="G68" i="9"/>
  <c r="E72" i="9"/>
  <c r="D68" i="9"/>
  <c r="I61" i="2"/>
  <c r="C60" i="2"/>
  <c r="D60" i="2" s="1"/>
  <c r="J60" i="2"/>
  <c r="G60" i="2" s="1"/>
  <c r="K60" i="2"/>
  <c r="L59" i="2"/>
  <c r="M59" i="2" s="1"/>
  <c r="B66" i="2"/>
  <c r="F77" i="2" l="1"/>
  <c r="F77" i="9"/>
  <c r="N68" i="9"/>
  <c r="E69" i="2"/>
  <c r="E73" i="9"/>
  <c r="D69" i="9"/>
  <c r="N69" i="9" s="1"/>
  <c r="K70" i="9"/>
  <c r="L70" i="9" s="1"/>
  <c r="J70" i="9"/>
  <c r="C71" i="9" s="1"/>
  <c r="G69" i="9"/>
  <c r="H73" i="9"/>
  <c r="I72" i="9"/>
  <c r="I62" i="2"/>
  <c r="C61" i="2"/>
  <c r="D61" i="2" s="1"/>
  <c r="J61" i="2"/>
  <c r="G61" i="2" s="1"/>
  <c r="K61" i="2"/>
  <c r="L60" i="2"/>
  <c r="M60" i="2" s="1"/>
  <c r="B67" i="2"/>
  <c r="F78" i="2" l="1"/>
  <c r="F78" i="9"/>
  <c r="E70" i="2"/>
  <c r="E74" i="9"/>
  <c r="D70" i="9"/>
  <c r="H74" i="9"/>
  <c r="I73" i="9"/>
  <c r="K71" i="9"/>
  <c r="L71" i="9" s="1"/>
  <c r="J71" i="9"/>
  <c r="C72" i="9" s="1"/>
  <c r="G70" i="9"/>
  <c r="I64" i="2"/>
  <c r="I63" i="2"/>
  <c r="C62" i="2"/>
  <c r="D62" i="2" s="1"/>
  <c r="J62" i="2"/>
  <c r="G62" i="2" s="1"/>
  <c r="K62" i="2"/>
  <c r="L61" i="2"/>
  <c r="M61" i="2" s="1"/>
  <c r="B68" i="2"/>
  <c r="F79" i="2" l="1"/>
  <c r="F79" i="9"/>
  <c r="E71" i="2"/>
  <c r="N70" i="9"/>
  <c r="K72" i="9"/>
  <c r="L72" i="9" s="1"/>
  <c r="J72" i="9"/>
  <c r="C73" i="9" s="1"/>
  <c r="G71" i="9"/>
  <c r="D71" i="9"/>
  <c r="H75" i="9"/>
  <c r="I74" i="9"/>
  <c r="E75" i="9"/>
  <c r="C63" i="2"/>
  <c r="D63" i="2" s="1"/>
  <c r="J63" i="2"/>
  <c r="G63" i="2" s="1"/>
  <c r="K63" i="2"/>
  <c r="L62" i="2"/>
  <c r="M62" i="2" s="1"/>
  <c r="B69" i="2"/>
  <c r="F80" i="2" l="1"/>
  <c r="F80" i="9"/>
  <c r="E72" i="2"/>
  <c r="N71" i="9"/>
  <c r="E76" i="9"/>
  <c r="K73" i="9"/>
  <c r="L73" i="9" s="1"/>
  <c r="J73" i="9"/>
  <c r="C74" i="9" s="1"/>
  <c r="G72" i="9"/>
  <c r="D72" i="9"/>
  <c r="H76" i="9"/>
  <c r="I75" i="9"/>
  <c r="I65" i="2"/>
  <c r="C64" i="2"/>
  <c r="D64" i="2" s="1"/>
  <c r="J64" i="2"/>
  <c r="G64" i="2" s="1"/>
  <c r="K64" i="2"/>
  <c r="L63" i="2"/>
  <c r="M63" i="2" s="1"/>
  <c r="B70" i="2"/>
  <c r="N72" i="9" l="1"/>
  <c r="F81" i="2"/>
  <c r="F81" i="9"/>
  <c r="E73" i="2"/>
  <c r="D73" i="9"/>
  <c r="H77" i="9"/>
  <c r="I76" i="9"/>
  <c r="E77" i="9"/>
  <c r="K74" i="9"/>
  <c r="L74" i="9" s="1"/>
  <c r="J74" i="9"/>
  <c r="C75" i="9" s="1"/>
  <c r="G73" i="9"/>
  <c r="I66" i="2"/>
  <c r="C65" i="2"/>
  <c r="D65" i="2" s="1"/>
  <c r="J65" i="2"/>
  <c r="G65" i="2" s="1"/>
  <c r="K65" i="2"/>
  <c r="L64" i="2"/>
  <c r="M64" i="2" s="1"/>
  <c r="B71" i="2"/>
  <c r="F82" i="2" l="1"/>
  <c r="F82" i="9"/>
  <c r="E74" i="2"/>
  <c r="N73" i="9"/>
  <c r="E78" i="9"/>
  <c r="K75" i="9"/>
  <c r="L75" i="9" s="1"/>
  <c r="J75" i="9"/>
  <c r="C76" i="9" s="1"/>
  <c r="G74" i="9"/>
  <c r="D74" i="9"/>
  <c r="H78" i="9"/>
  <c r="I77" i="9"/>
  <c r="I67" i="2"/>
  <c r="C66" i="2"/>
  <c r="D66" i="2" s="1"/>
  <c r="J66" i="2"/>
  <c r="G66" i="2" s="1"/>
  <c r="K66" i="2"/>
  <c r="L65" i="2"/>
  <c r="M65" i="2" s="1"/>
  <c r="B72" i="2"/>
  <c r="N74" i="9" l="1"/>
  <c r="F83" i="2"/>
  <c r="F83" i="9"/>
  <c r="E75" i="2"/>
  <c r="E79" i="9"/>
  <c r="I78" i="9"/>
  <c r="H79" i="9"/>
  <c r="D75" i="9"/>
  <c r="K76" i="9"/>
  <c r="L76" i="9" s="1"/>
  <c r="J76" i="9"/>
  <c r="C77" i="9" s="1"/>
  <c r="G75" i="9"/>
  <c r="I68" i="2"/>
  <c r="C67" i="2"/>
  <c r="D67" i="2" s="1"/>
  <c r="J67" i="2"/>
  <c r="G67" i="2" s="1"/>
  <c r="K67" i="2"/>
  <c r="L66" i="2"/>
  <c r="M66" i="2" s="1"/>
  <c r="B73" i="2"/>
  <c r="F84" i="2" l="1"/>
  <c r="F84" i="9"/>
  <c r="E76" i="2"/>
  <c r="N75" i="9"/>
  <c r="D76" i="9"/>
  <c r="H80" i="9"/>
  <c r="I79" i="9"/>
  <c r="E80" i="9"/>
  <c r="K77" i="9"/>
  <c r="L77" i="9" s="1"/>
  <c r="J77" i="9"/>
  <c r="C78" i="9" s="1"/>
  <c r="G76" i="9"/>
  <c r="I69" i="2"/>
  <c r="C68" i="2"/>
  <c r="D68" i="2" s="1"/>
  <c r="J68" i="2"/>
  <c r="G68" i="2" s="1"/>
  <c r="K68" i="2"/>
  <c r="L67" i="2"/>
  <c r="M67" i="2" s="1"/>
  <c r="B74" i="2"/>
  <c r="F85" i="2" l="1"/>
  <c r="F85" i="9"/>
  <c r="E77" i="2"/>
  <c r="N76" i="9"/>
  <c r="H81" i="9"/>
  <c r="I80" i="9"/>
  <c r="E81" i="9"/>
  <c r="D77" i="9"/>
  <c r="K78" i="9"/>
  <c r="L78" i="9" s="1"/>
  <c r="J78" i="9"/>
  <c r="C79" i="9" s="1"/>
  <c r="G77" i="9"/>
  <c r="I70" i="2"/>
  <c r="C69" i="2"/>
  <c r="D69" i="2" s="1"/>
  <c r="J69" i="2"/>
  <c r="G69" i="2" s="1"/>
  <c r="K69" i="2"/>
  <c r="L68" i="2"/>
  <c r="M68" i="2" s="1"/>
  <c r="B75" i="2"/>
  <c r="F86" i="2" l="1"/>
  <c r="F86" i="9"/>
  <c r="E78" i="2"/>
  <c r="N77" i="9"/>
  <c r="K79" i="9"/>
  <c r="L79" i="9" s="1"/>
  <c r="J79" i="9"/>
  <c r="C80" i="9" s="1"/>
  <c r="G78" i="9"/>
  <c r="E82" i="9"/>
  <c r="D78" i="9"/>
  <c r="H82" i="9"/>
  <c r="I81" i="9"/>
  <c r="I71" i="2"/>
  <c r="C70" i="2"/>
  <c r="D70" i="2" s="1"/>
  <c r="J70" i="2"/>
  <c r="G70" i="2" s="1"/>
  <c r="K70" i="2"/>
  <c r="L69" i="2"/>
  <c r="M69" i="2" s="1"/>
  <c r="B76" i="2"/>
  <c r="F87" i="2" l="1"/>
  <c r="F88" i="2" s="1"/>
  <c r="F87" i="9"/>
  <c r="F88" i="9" s="1"/>
  <c r="E79" i="2"/>
  <c r="N78" i="9"/>
  <c r="E83" i="9"/>
  <c r="D79" i="9"/>
  <c r="H83" i="9"/>
  <c r="I82" i="9"/>
  <c r="K80" i="9"/>
  <c r="L80" i="9" s="1"/>
  <c r="J80" i="9"/>
  <c r="C81" i="9" s="1"/>
  <c r="G79" i="9"/>
  <c r="I72" i="2"/>
  <c r="C71" i="2"/>
  <c r="D71" i="2" s="1"/>
  <c r="J71" i="2"/>
  <c r="G71" i="2" s="1"/>
  <c r="K71" i="2"/>
  <c r="L70" i="2"/>
  <c r="M70" i="2" s="1"/>
  <c r="B77" i="2"/>
  <c r="F89" i="2" l="1"/>
  <c r="F89" i="9"/>
  <c r="E80" i="2"/>
  <c r="N79" i="9"/>
  <c r="E84" i="9"/>
  <c r="D80" i="9"/>
  <c r="K81" i="9"/>
  <c r="L81" i="9" s="1"/>
  <c r="J81" i="9"/>
  <c r="C82" i="9" s="1"/>
  <c r="G80" i="9"/>
  <c r="H84" i="9"/>
  <c r="I83" i="9"/>
  <c r="I73" i="2"/>
  <c r="C72" i="2"/>
  <c r="D72" i="2" s="1"/>
  <c r="J72" i="2"/>
  <c r="G72" i="2" s="1"/>
  <c r="K72" i="2"/>
  <c r="L71" i="2"/>
  <c r="M71" i="2" s="1"/>
  <c r="B78" i="2"/>
  <c r="F90" i="2" l="1"/>
  <c r="F90" i="9"/>
  <c r="E81" i="2"/>
  <c r="N80" i="9"/>
  <c r="H85" i="9"/>
  <c r="I84" i="9"/>
  <c r="E85" i="9"/>
  <c r="K82" i="9"/>
  <c r="L82" i="9" s="1"/>
  <c r="J82" i="9"/>
  <c r="C83" i="9" s="1"/>
  <c r="G81" i="9"/>
  <c r="D81" i="9"/>
  <c r="I74" i="2"/>
  <c r="C73" i="2"/>
  <c r="D73" i="2" s="1"/>
  <c r="J73" i="2"/>
  <c r="G73" i="2" s="1"/>
  <c r="K73" i="2"/>
  <c r="L72" i="2"/>
  <c r="M72" i="2" s="1"/>
  <c r="B79" i="2"/>
  <c r="F91" i="2" l="1"/>
  <c r="F91" i="9"/>
  <c r="N81" i="9"/>
  <c r="E82" i="2"/>
  <c r="K83" i="9"/>
  <c r="L83" i="9" s="1"/>
  <c r="J83" i="9"/>
  <c r="C84" i="9" s="1"/>
  <c r="G82" i="9"/>
  <c r="D82" i="9"/>
  <c r="N82" i="9" s="1"/>
  <c r="E86" i="9"/>
  <c r="H86" i="9"/>
  <c r="I85" i="9"/>
  <c r="I75" i="2"/>
  <c r="C74" i="2"/>
  <c r="D74" i="2" s="1"/>
  <c r="J74" i="2"/>
  <c r="G74" i="2" s="1"/>
  <c r="K74" i="2"/>
  <c r="L73" i="2"/>
  <c r="M73" i="2" s="1"/>
  <c r="B80" i="2"/>
  <c r="F92" i="2" l="1"/>
  <c r="F92" i="9"/>
  <c r="E83" i="2"/>
  <c r="H87" i="9"/>
  <c r="I86" i="9"/>
  <c r="D83" i="9"/>
  <c r="K84" i="9"/>
  <c r="L84" i="9" s="1"/>
  <c r="J84" i="9"/>
  <c r="C85" i="9" s="1"/>
  <c r="G83" i="9"/>
  <c r="E87" i="9"/>
  <c r="I76" i="2"/>
  <c r="C75" i="2"/>
  <c r="D75" i="2" s="1"/>
  <c r="J75" i="2"/>
  <c r="G75" i="2" s="1"/>
  <c r="K75" i="2"/>
  <c r="L74" i="2"/>
  <c r="M74" i="2" s="1"/>
  <c r="B81" i="2"/>
  <c r="F93" i="2" l="1"/>
  <c r="F93" i="9"/>
  <c r="E84" i="2"/>
  <c r="N83" i="9"/>
  <c r="H88" i="9"/>
  <c r="I87" i="9"/>
  <c r="K85" i="9"/>
  <c r="L85" i="9" s="1"/>
  <c r="J85" i="9"/>
  <c r="C86" i="9" s="1"/>
  <c r="G84" i="9"/>
  <c r="E88" i="9"/>
  <c r="D84" i="9"/>
  <c r="I77" i="2"/>
  <c r="C76" i="2"/>
  <c r="D76" i="2" s="1"/>
  <c r="J76" i="2"/>
  <c r="G76" i="2" s="1"/>
  <c r="K76" i="2"/>
  <c r="L75" i="2"/>
  <c r="M75" i="2" s="1"/>
  <c r="B82" i="2"/>
  <c r="F94" i="2" l="1"/>
  <c r="F94" i="9"/>
  <c r="N84" i="9"/>
  <c r="E85" i="2"/>
  <c r="K86" i="9"/>
  <c r="L86" i="9" s="1"/>
  <c r="J86" i="9"/>
  <c r="C87" i="9" s="1"/>
  <c r="G85" i="9"/>
  <c r="H89" i="9"/>
  <c r="I88" i="9"/>
  <c r="D85" i="9"/>
  <c r="E89" i="9"/>
  <c r="I78" i="2"/>
  <c r="C77" i="2"/>
  <c r="D77" i="2" s="1"/>
  <c r="J77" i="2"/>
  <c r="G77" i="2" s="1"/>
  <c r="K77" i="2"/>
  <c r="L76" i="2"/>
  <c r="M76" i="2" s="1"/>
  <c r="B83" i="2"/>
  <c r="F95" i="2" l="1"/>
  <c r="F95" i="9"/>
  <c r="E86" i="2"/>
  <c r="N85" i="9"/>
  <c r="E90" i="9"/>
  <c r="K87" i="9"/>
  <c r="L87" i="9" s="1"/>
  <c r="J87" i="9"/>
  <c r="C88" i="9" s="1"/>
  <c r="G86" i="9"/>
  <c r="D86" i="9"/>
  <c r="H90" i="9"/>
  <c r="I89" i="9"/>
  <c r="I79" i="2"/>
  <c r="C78" i="2"/>
  <c r="D78" i="2" s="1"/>
  <c r="J78" i="2"/>
  <c r="G78" i="2" s="1"/>
  <c r="K78" i="2"/>
  <c r="L77" i="2"/>
  <c r="M77" i="2" s="1"/>
  <c r="B84" i="2"/>
  <c r="N86" i="9" l="1"/>
  <c r="F96" i="2"/>
  <c r="F96" i="9"/>
  <c r="E87" i="2"/>
  <c r="D87" i="9"/>
  <c r="H91" i="9"/>
  <c r="I90" i="9"/>
  <c r="E91" i="9"/>
  <c r="K88" i="9"/>
  <c r="L88" i="9" s="1"/>
  <c r="J88" i="9"/>
  <c r="C89" i="9" s="1"/>
  <c r="G87" i="9"/>
  <c r="I80" i="2"/>
  <c r="C79" i="2"/>
  <c r="D79" i="2" s="1"/>
  <c r="J79" i="2"/>
  <c r="G79" i="2" s="1"/>
  <c r="K79" i="2"/>
  <c r="L78" i="2"/>
  <c r="M78" i="2" s="1"/>
  <c r="B85" i="2"/>
  <c r="F97" i="2" l="1"/>
  <c r="F97" i="9"/>
  <c r="E88" i="2"/>
  <c r="N87" i="9"/>
  <c r="K89" i="9"/>
  <c r="L89" i="9" s="1"/>
  <c r="J89" i="9"/>
  <c r="C90" i="9" s="1"/>
  <c r="G88" i="9"/>
  <c r="H92" i="9"/>
  <c r="I91" i="9"/>
  <c r="E92" i="9"/>
  <c r="D88" i="9"/>
  <c r="I81" i="2"/>
  <c r="C80" i="2"/>
  <c r="D80" i="2" s="1"/>
  <c r="J80" i="2"/>
  <c r="G80" i="2" s="1"/>
  <c r="K80" i="2"/>
  <c r="L79" i="2"/>
  <c r="M79" i="2" s="1"/>
  <c r="B86" i="2"/>
  <c r="F98" i="2" l="1"/>
  <c r="F98" i="9"/>
  <c r="E89" i="2"/>
  <c r="N88" i="9"/>
  <c r="K90" i="9"/>
  <c r="L90" i="9" s="1"/>
  <c r="J90" i="9"/>
  <c r="C91" i="9" s="1"/>
  <c r="G89" i="9"/>
  <c r="D89" i="9"/>
  <c r="N89" i="9" s="1"/>
  <c r="E93" i="9"/>
  <c r="H93" i="9"/>
  <c r="I92" i="9"/>
  <c r="I82" i="2"/>
  <c r="C81" i="2"/>
  <c r="D81" i="2" s="1"/>
  <c r="J81" i="2"/>
  <c r="G81" i="2" s="1"/>
  <c r="K81" i="2"/>
  <c r="L80" i="2"/>
  <c r="M80" i="2" s="1"/>
  <c r="B87" i="2"/>
  <c r="F99" i="2" l="1"/>
  <c r="F100" i="2" s="1"/>
  <c r="F99" i="9"/>
  <c r="F100" i="9" s="1"/>
  <c r="E90" i="2"/>
  <c r="D90" i="9"/>
  <c r="H94" i="9"/>
  <c r="I93" i="9"/>
  <c r="E94" i="9"/>
  <c r="K91" i="9"/>
  <c r="L91" i="9" s="1"/>
  <c r="J91" i="9"/>
  <c r="C92" i="9" s="1"/>
  <c r="G90" i="9"/>
  <c r="I83" i="2"/>
  <c r="C82" i="2"/>
  <c r="D82" i="2" s="1"/>
  <c r="J82" i="2"/>
  <c r="G82" i="2" s="1"/>
  <c r="K82" i="2"/>
  <c r="L81" i="2"/>
  <c r="M81" i="2" s="1"/>
  <c r="B88" i="2"/>
  <c r="F101" i="2" l="1"/>
  <c r="F101" i="9"/>
  <c r="E91" i="2"/>
  <c r="N90" i="9"/>
  <c r="K92" i="9"/>
  <c r="L92" i="9" s="1"/>
  <c r="J92" i="9"/>
  <c r="C93" i="9" s="1"/>
  <c r="G91" i="9"/>
  <c r="D91" i="9"/>
  <c r="N91" i="9" s="1"/>
  <c r="E95" i="9"/>
  <c r="H95" i="9"/>
  <c r="I94" i="9"/>
  <c r="I84" i="2"/>
  <c r="C83" i="2"/>
  <c r="D83" i="2" s="1"/>
  <c r="J83" i="2"/>
  <c r="G83" i="2" s="1"/>
  <c r="K83" i="2"/>
  <c r="L82" i="2"/>
  <c r="M82" i="2" s="1"/>
  <c r="B89" i="2"/>
  <c r="F102" i="2" l="1"/>
  <c r="F102" i="9"/>
  <c r="E92" i="2"/>
  <c r="I95" i="9"/>
  <c r="H96" i="9"/>
  <c r="K93" i="9"/>
  <c r="L93" i="9" s="1"/>
  <c r="J93" i="9"/>
  <c r="C94" i="9" s="1"/>
  <c r="G92" i="9"/>
  <c r="D92" i="9"/>
  <c r="E96" i="9"/>
  <c r="I85" i="2"/>
  <c r="C84" i="2"/>
  <c r="D84" i="2" s="1"/>
  <c r="J84" i="2"/>
  <c r="G84" i="2" s="1"/>
  <c r="K84" i="2"/>
  <c r="L83" i="2"/>
  <c r="M83" i="2" s="1"/>
  <c r="B90" i="2"/>
  <c r="N92" i="9" l="1"/>
  <c r="F103" i="2"/>
  <c r="F103" i="9"/>
  <c r="E93" i="2"/>
  <c r="D93" i="9"/>
  <c r="H97" i="9"/>
  <c r="I96" i="9"/>
  <c r="E97" i="9"/>
  <c r="K94" i="9"/>
  <c r="L94" i="9" s="1"/>
  <c r="J94" i="9"/>
  <c r="C95" i="9" s="1"/>
  <c r="G93" i="9"/>
  <c r="I86" i="2"/>
  <c r="C85" i="2"/>
  <c r="D85" i="2" s="1"/>
  <c r="J85" i="2"/>
  <c r="G85" i="2" s="1"/>
  <c r="K85" i="2"/>
  <c r="L84" i="2"/>
  <c r="M84" i="2" s="1"/>
  <c r="B91" i="2"/>
  <c r="F104" i="2" l="1"/>
  <c r="F104" i="9"/>
  <c r="E94" i="2"/>
  <c r="N93" i="9"/>
  <c r="H98" i="9"/>
  <c r="I97" i="9"/>
  <c r="E98" i="9"/>
  <c r="D94" i="9"/>
  <c r="N94" i="9" s="1"/>
  <c r="K95" i="9"/>
  <c r="L95" i="9" s="1"/>
  <c r="J95" i="9"/>
  <c r="C96" i="9" s="1"/>
  <c r="G94" i="9"/>
  <c r="I87" i="2"/>
  <c r="C86" i="2"/>
  <c r="D86" i="2" s="1"/>
  <c r="J86" i="2"/>
  <c r="G86" i="2" s="1"/>
  <c r="K86" i="2"/>
  <c r="L85" i="2"/>
  <c r="M85" i="2" s="1"/>
  <c r="B92" i="2"/>
  <c r="F105" i="2" l="1"/>
  <c r="F105" i="9"/>
  <c r="E95" i="2"/>
  <c r="D95" i="9"/>
  <c r="H99" i="9"/>
  <c r="I98" i="9"/>
  <c r="K96" i="9"/>
  <c r="L96" i="9" s="1"/>
  <c r="J96" i="9"/>
  <c r="C97" i="9" s="1"/>
  <c r="G95" i="9"/>
  <c r="E99" i="9"/>
  <c r="I88" i="2"/>
  <c r="C87" i="2"/>
  <c r="D87" i="2" s="1"/>
  <c r="J87" i="2"/>
  <c r="G87" i="2" s="1"/>
  <c r="K87" i="2"/>
  <c r="L86" i="2"/>
  <c r="M86" i="2" s="1"/>
  <c r="B93" i="2"/>
  <c r="F106" i="2" l="1"/>
  <c r="F106" i="9"/>
  <c r="E96" i="2"/>
  <c r="N95" i="9"/>
  <c r="E100" i="9"/>
  <c r="D96" i="9"/>
  <c r="K97" i="9"/>
  <c r="L97" i="9" s="1"/>
  <c r="J97" i="9"/>
  <c r="C98" i="9" s="1"/>
  <c r="G96" i="9"/>
  <c r="H100" i="9"/>
  <c r="I99" i="9"/>
  <c r="I89" i="2"/>
  <c r="C88" i="2"/>
  <c r="D88" i="2" s="1"/>
  <c r="J88" i="2"/>
  <c r="G88" i="2" s="1"/>
  <c r="K88" i="2"/>
  <c r="L87" i="2"/>
  <c r="M87" i="2" s="1"/>
  <c r="B94" i="2"/>
  <c r="F107" i="2" l="1"/>
  <c r="F107" i="9"/>
  <c r="E97" i="2"/>
  <c r="N96" i="9"/>
  <c r="H101" i="9"/>
  <c r="I100" i="9"/>
  <c r="D97" i="9"/>
  <c r="E101" i="9"/>
  <c r="K98" i="9"/>
  <c r="L98" i="9" s="1"/>
  <c r="J98" i="9"/>
  <c r="C99" i="9" s="1"/>
  <c r="G97" i="9"/>
  <c r="I90" i="2"/>
  <c r="C89" i="2"/>
  <c r="D89" i="2" s="1"/>
  <c r="J89" i="2"/>
  <c r="G89" i="2" s="1"/>
  <c r="K89" i="2"/>
  <c r="L88" i="2"/>
  <c r="M88" i="2" s="1"/>
  <c r="B95" i="2"/>
  <c r="F108" i="2" l="1"/>
  <c r="F108" i="9"/>
  <c r="N97" i="9"/>
  <c r="E98" i="2"/>
  <c r="K99" i="9"/>
  <c r="L99" i="9" s="1"/>
  <c r="J99" i="9"/>
  <c r="C100" i="9" s="1"/>
  <c r="G98" i="9"/>
  <c r="D98" i="9"/>
  <c r="N98" i="9" s="1"/>
  <c r="E102" i="9"/>
  <c r="H102" i="9"/>
  <c r="I101" i="9"/>
  <c r="I91" i="2"/>
  <c r="C90" i="2"/>
  <c r="D90" i="2" s="1"/>
  <c r="J90" i="2"/>
  <c r="G90" i="2" s="1"/>
  <c r="K90" i="2"/>
  <c r="L89" i="2"/>
  <c r="M89" i="2" s="1"/>
  <c r="B96" i="2"/>
  <c r="F109" i="2" l="1"/>
  <c r="F109" i="9"/>
  <c r="E99" i="2"/>
  <c r="K100" i="9"/>
  <c r="L100" i="9" s="1"/>
  <c r="J100" i="9"/>
  <c r="C101" i="9" s="1"/>
  <c r="G99" i="9"/>
  <c r="D99" i="9"/>
  <c r="H103" i="9"/>
  <c r="I102" i="9"/>
  <c r="E103" i="9"/>
  <c r="I92" i="2"/>
  <c r="C91" i="2"/>
  <c r="D91" i="2" s="1"/>
  <c r="J91" i="2"/>
  <c r="G91" i="2" s="1"/>
  <c r="K91" i="2"/>
  <c r="L90" i="2"/>
  <c r="M90" i="2" s="1"/>
  <c r="B97" i="2"/>
  <c r="F110" i="2" l="1"/>
  <c r="F110" i="9"/>
  <c r="E100" i="2"/>
  <c r="N99" i="9"/>
  <c r="K101" i="9"/>
  <c r="L101" i="9" s="1"/>
  <c r="J101" i="9"/>
  <c r="C102" i="9" s="1"/>
  <c r="G100" i="9"/>
  <c r="E104" i="9"/>
  <c r="D100" i="9"/>
  <c r="H104" i="9"/>
  <c r="I103" i="9"/>
  <c r="I93" i="2"/>
  <c r="C92" i="2"/>
  <c r="D92" i="2" s="1"/>
  <c r="J92" i="2"/>
  <c r="G92" i="2" s="1"/>
  <c r="K92" i="2"/>
  <c r="L91" i="2"/>
  <c r="M91" i="2" s="1"/>
  <c r="B98" i="2"/>
  <c r="F111" i="2" l="1"/>
  <c r="F112" i="2" s="1"/>
  <c r="F111" i="9"/>
  <c r="F112" i="9" s="1"/>
  <c r="E101" i="2"/>
  <c r="N100" i="9"/>
  <c r="H105" i="9"/>
  <c r="I104" i="9"/>
  <c r="K102" i="9"/>
  <c r="L102" i="9" s="1"/>
  <c r="J102" i="9"/>
  <c r="C103" i="9" s="1"/>
  <c r="G101" i="9"/>
  <c r="E105" i="9"/>
  <c r="D101" i="9"/>
  <c r="I94" i="2"/>
  <c r="C93" i="2"/>
  <c r="D93" i="2" s="1"/>
  <c r="J93" i="2"/>
  <c r="G93" i="2" s="1"/>
  <c r="K93" i="2"/>
  <c r="L92" i="2"/>
  <c r="M92" i="2" s="1"/>
  <c r="B99" i="2"/>
  <c r="F113" i="2" l="1"/>
  <c r="F113" i="9"/>
  <c r="N101" i="9"/>
  <c r="E102" i="2"/>
  <c r="E106" i="9"/>
  <c r="D102" i="9"/>
  <c r="K103" i="9"/>
  <c r="L103" i="9" s="1"/>
  <c r="J103" i="9"/>
  <c r="C104" i="9" s="1"/>
  <c r="G102" i="9"/>
  <c r="H106" i="9"/>
  <c r="I105" i="9"/>
  <c r="I95" i="2"/>
  <c r="C94" i="2"/>
  <c r="D94" i="2" s="1"/>
  <c r="J94" i="2"/>
  <c r="G94" i="2" s="1"/>
  <c r="K94" i="2"/>
  <c r="L93" i="2"/>
  <c r="M93" i="2" s="1"/>
  <c r="B100" i="2"/>
  <c r="F114" i="2" l="1"/>
  <c r="F114" i="9"/>
  <c r="E103" i="2"/>
  <c r="N102" i="9"/>
  <c r="H107" i="9"/>
  <c r="I106" i="9"/>
  <c r="E107" i="9"/>
  <c r="D103" i="9"/>
  <c r="K104" i="9"/>
  <c r="L104" i="9" s="1"/>
  <c r="J104" i="9"/>
  <c r="C105" i="9" s="1"/>
  <c r="G103" i="9"/>
  <c r="I96" i="2"/>
  <c r="C95" i="2"/>
  <c r="D95" i="2" s="1"/>
  <c r="J95" i="2"/>
  <c r="G95" i="2" s="1"/>
  <c r="K95" i="2"/>
  <c r="L94" i="2"/>
  <c r="M94" i="2" s="1"/>
  <c r="B101" i="2"/>
  <c r="F115" i="2" l="1"/>
  <c r="F115" i="9"/>
  <c r="E104" i="2"/>
  <c r="N103" i="9"/>
  <c r="K105" i="9"/>
  <c r="L105" i="9" s="1"/>
  <c r="J105" i="9"/>
  <c r="C106" i="9" s="1"/>
  <c r="G104" i="9"/>
  <c r="D104" i="9"/>
  <c r="N104" i="9" s="1"/>
  <c r="E108" i="9"/>
  <c r="H108" i="9"/>
  <c r="I107" i="9"/>
  <c r="I97" i="2"/>
  <c r="C96" i="2"/>
  <c r="D96" i="2" s="1"/>
  <c r="J96" i="2"/>
  <c r="G96" i="2" s="1"/>
  <c r="K96" i="2"/>
  <c r="L95" i="2"/>
  <c r="M95" i="2" s="1"/>
  <c r="B102" i="2"/>
  <c r="F116" i="2" l="1"/>
  <c r="F116" i="9"/>
  <c r="E105" i="2"/>
  <c r="K106" i="9"/>
  <c r="L106" i="9" s="1"/>
  <c r="J106" i="9"/>
  <c r="C107" i="9" s="1"/>
  <c r="G105" i="9"/>
  <c r="E109" i="9"/>
  <c r="D105" i="9"/>
  <c r="H109" i="9"/>
  <c r="I108" i="9"/>
  <c r="I98" i="2"/>
  <c r="C97" i="2"/>
  <c r="D97" i="2" s="1"/>
  <c r="J97" i="2"/>
  <c r="G97" i="2" s="1"/>
  <c r="K97" i="2"/>
  <c r="L96" i="2"/>
  <c r="M96" i="2" s="1"/>
  <c r="B103" i="2"/>
  <c r="F117" i="2" l="1"/>
  <c r="F117" i="9"/>
  <c r="E106" i="2"/>
  <c r="N105" i="9"/>
  <c r="H110" i="9"/>
  <c r="I109" i="9"/>
  <c r="K107" i="9"/>
  <c r="L107" i="9" s="1"/>
  <c r="J107" i="9"/>
  <c r="C108" i="9" s="1"/>
  <c r="G106" i="9"/>
  <c r="E110" i="9"/>
  <c r="D106" i="9"/>
  <c r="I99" i="2"/>
  <c r="C98" i="2"/>
  <c r="D98" i="2" s="1"/>
  <c r="J98" i="2"/>
  <c r="G98" i="2" s="1"/>
  <c r="K98" i="2"/>
  <c r="L97" i="2"/>
  <c r="M97" i="2" s="1"/>
  <c r="B104" i="2"/>
  <c r="F118" i="2" l="1"/>
  <c r="F118" i="9"/>
  <c r="N106" i="9"/>
  <c r="E107" i="2"/>
  <c r="E111" i="9"/>
  <c r="D107" i="9"/>
  <c r="N107" i="9" s="1"/>
  <c r="K108" i="9"/>
  <c r="L108" i="9" s="1"/>
  <c r="J108" i="9"/>
  <c r="C109" i="9" s="1"/>
  <c r="G107" i="9"/>
  <c r="H111" i="9"/>
  <c r="I110" i="9"/>
  <c r="I100" i="2"/>
  <c r="C99" i="2"/>
  <c r="D99" i="2" s="1"/>
  <c r="J99" i="2"/>
  <c r="G99" i="2" s="1"/>
  <c r="K99" i="2"/>
  <c r="L98" i="2"/>
  <c r="M98" i="2" s="1"/>
  <c r="B105" i="2"/>
  <c r="F119" i="2" l="1"/>
  <c r="F119" i="9"/>
  <c r="E108" i="2"/>
  <c r="H112" i="9"/>
  <c r="I111" i="9"/>
  <c r="D108" i="9"/>
  <c r="E112" i="9"/>
  <c r="K109" i="9"/>
  <c r="L109" i="9" s="1"/>
  <c r="J109" i="9"/>
  <c r="C110" i="9" s="1"/>
  <c r="G108" i="9"/>
  <c r="I101" i="2"/>
  <c r="C100" i="2"/>
  <c r="D100" i="2" s="1"/>
  <c r="J100" i="2"/>
  <c r="G100" i="2" s="1"/>
  <c r="K100" i="2"/>
  <c r="L99" i="2"/>
  <c r="M99" i="2" s="1"/>
  <c r="B106" i="2"/>
  <c r="N108" i="9" l="1"/>
  <c r="F120" i="2"/>
  <c r="F120" i="9"/>
  <c r="E109" i="2"/>
  <c r="K110" i="9"/>
  <c r="L110" i="9" s="1"/>
  <c r="J110" i="9"/>
  <c r="C111" i="9" s="1"/>
  <c r="G109" i="9"/>
  <c r="D109" i="9"/>
  <c r="E113" i="9"/>
  <c r="H113" i="9"/>
  <c r="I112" i="9"/>
  <c r="I102" i="2"/>
  <c r="C101" i="2"/>
  <c r="D101" i="2" s="1"/>
  <c r="J101" i="2"/>
  <c r="G101" i="2" s="1"/>
  <c r="K101" i="2"/>
  <c r="L100" i="2"/>
  <c r="M100" i="2" s="1"/>
  <c r="B107" i="2"/>
  <c r="F121" i="2" l="1"/>
  <c r="F121" i="9"/>
  <c r="E110" i="2"/>
  <c r="N109" i="9"/>
  <c r="K111" i="9"/>
  <c r="L111" i="9" s="1"/>
  <c r="J111" i="9"/>
  <c r="C112" i="9" s="1"/>
  <c r="G110" i="9"/>
  <c r="E114" i="9"/>
  <c r="D110" i="9"/>
  <c r="H114" i="9"/>
  <c r="I113" i="9"/>
  <c r="I103" i="2"/>
  <c r="C102" i="2"/>
  <c r="D102" i="2" s="1"/>
  <c r="J102" i="2"/>
  <c r="G102" i="2" s="1"/>
  <c r="K102" i="2"/>
  <c r="L101" i="2"/>
  <c r="M101" i="2" s="1"/>
  <c r="B108" i="2"/>
  <c r="F122" i="2" l="1"/>
  <c r="F122" i="9"/>
  <c r="E111" i="2"/>
  <c r="N110" i="9"/>
  <c r="E115" i="9"/>
  <c r="D111" i="9"/>
  <c r="K112" i="9"/>
  <c r="L112" i="9" s="1"/>
  <c r="J112" i="9"/>
  <c r="C113" i="9" s="1"/>
  <c r="G111" i="9"/>
  <c r="H115" i="9"/>
  <c r="I114" i="9"/>
  <c r="I104" i="2"/>
  <c r="C103" i="2"/>
  <c r="D103" i="2" s="1"/>
  <c r="J103" i="2"/>
  <c r="G103" i="2" s="1"/>
  <c r="K103" i="2"/>
  <c r="L102" i="2"/>
  <c r="M102" i="2" s="1"/>
  <c r="B109" i="2"/>
  <c r="F123" i="2" l="1"/>
  <c r="F123" i="9"/>
  <c r="E112" i="2"/>
  <c r="N111" i="9"/>
  <c r="E116" i="9"/>
  <c r="I115" i="9"/>
  <c r="H116" i="9"/>
  <c r="D112" i="9"/>
  <c r="K113" i="9"/>
  <c r="L113" i="9" s="1"/>
  <c r="J113" i="9"/>
  <c r="C114" i="9" s="1"/>
  <c r="G112" i="9"/>
  <c r="I105" i="2"/>
  <c r="C104" i="2"/>
  <c r="D104" i="2" s="1"/>
  <c r="J104" i="2"/>
  <c r="G104" i="2" s="1"/>
  <c r="K104" i="2"/>
  <c r="L103" i="2"/>
  <c r="M103" i="2" s="1"/>
  <c r="B110" i="2"/>
  <c r="E113" i="2" l="1"/>
  <c r="N112" i="9"/>
  <c r="D113" i="9"/>
  <c r="E117" i="9"/>
  <c r="H117" i="9"/>
  <c r="I116" i="9"/>
  <c r="K114" i="9"/>
  <c r="L114" i="9" s="1"/>
  <c r="J114" i="9"/>
  <c r="C115" i="9" s="1"/>
  <c r="G113" i="9"/>
  <c r="I106" i="2"/>
  <c r="C105" i="2"/>
  <c r="D105" i="2" s="1"/>
  <c r="J105" i="2"/>
  <c r="G105" i="2" s="1"/>
  <c r="K105" i="2"/>
  <c r="L104" i="2"/>
  <c r="M104" i="2" s="1"/>
  <c r="B111" i="2"/>
  <c r="E114" i="2" l="1"/>
  <c r="N113" i="9"/>
  <c r="H118" i="9"/>
  <c r="I117" i="9"/>
  <c r="D114" i="9"/>
  <c r="E118" i="9"/>
  <c r="K115" i="9"/>
  <c r="L115" i="9" s="1"/>
  <c r="J115" i="9"/>
  <c r="C116" i="9" s="1"/>
  <c r="G114" i="9"/>
  <c r="I107" i="2"/>
  <c r="C106" i="2"/>
  <c r="D106" i="2" s="1"/>
  <c r="J106" i="2"/>
  <c r="G106" i="2" s="1"/>
  <c r="K106" i="2"/>
  <c r="L105" i="2"/>
  <c r="M105" i="2" s="1"/>
  <c r="B112" i="2"/>
  <c r="N114" i="9" l="1"/>
  <c r="E115" i="2"/>
  <c r="K116" i="9"/>
  <c r="L116" i="9" s="1"/>
  <c r="J116" i="9"/>
  <c r="C117" i="9" s="1"/>
  <c r="G115" i="9"/>
  <c r="D115" i="9"/>
  <c r="E119" i="9"/>
  <c r="H119" i="9"/>
  <c r="I118" i="9"/>
  <c r="I108" i="2"/>
  <c r="C107" i="2"/>
  <c r="D107" i="2" s="1"/>
  <c r="J107" i="2"/>
  <c r="G107" i="2" s="1"/>
  <c r="K107" i="2"/>
  <c r="L106" i="2"/>
  <c r="M106" i="2" s="1"/>
  <c r="B113" i="2"/>
  <c r="E116" i="2" l="1"/>
  <c r="N115" i="9"/>
  <c r="H120" i="9"/>
  <c r="I119" i="9"/>
  <c r="K117" i="9"/>
  <c r="L117" i="9" s="1"/>
  <c r="J117" i="9"/>
  <c r="C118" i="9" s="1"/>
  <c r="G116" i="9"/>
  <c r="E120" i="9"/>
  <c r="D116" i="9"/>
  <c r="N116" i="9" s="1"/>
  <c r="I109" i="2"/>
  <c r="C108" i="2"/>
  <c r="D108" i="2" s="1"/>
  <c r="J108" i="2"/>
  <c r="G108" i="2" s="1"/>
  <c r="K108" i="2"/>
  <c r="L107" i="2"/>
  <c r="M107" i="2" s="1"/>
  <c r="B114" i="2"/>
  <c r="E117" i="2" l="1"/>
  <c r="D117" i="9"/>
  <c r="E121" i="9"/>
  <c r="K118" i="9"/>
  <c r="L118" i="9" s="1"/>
  <c r="J118" i="9"/>
  <c r="C119" i="9" s="1"/>
  <c r="G117" i="9"/>
  <c r="H121" i="9"/>
  <c r="I120" i="9"/>
  <c r="I110" i="2"/>
  <c r="C109" i="2"/>
  <c r="D109" i="2" s="1"/>
  <c r="J109" i="2"/>
  <c r="G109" i="2" s="1"/>
  <c r="K109" i="2"/>
  <c r="L108" i="2"/>
  <c r="M108" i="2" s="1"/>
  <c r="B115" i="2"/>
  <c r="M109" i="2" l="1"/>
  <c r="E118" i="2"/>
  <c r="N117" i="9"/>
  <c r="H122" i="9"/>
  <c r="I121" i="9"/>
  <c r="E122" i="9"/>
  <c r="D118" i="9"/>
  <c r="K119" i="9"/>
  <c r="L119" i="9" s="1"/>
  <c r="J119" i="9"/>
  <c r="C120" i="9" s="1"/>
  <c r="G118" i="9"/>
  <c r="I111" i="2"/>
  <c r="C110" i="2"/>
  <c r="D110" i="2" s="1"/>
  <c r="J110" i="2"/>
  <c r="G110" i="2" s="1"/>
  <c r="K110" i="2"/>
  <c r="L109" i="2"/>
  <c r="B116" i="2"/>
  <c r="M110" i="2" l="1"/>
  <c r="E119" i="2"/>
  <c r="N118" i="9"/>
  <c r="D119" i="9"/>
  <c r="K120" i="9"/>
  <c r="L120" i="9" s="1"/>
  <c r="J120" i="9"/>
  <c r="C121" i="9" s="1"/>
  <c r="G119" i="9"/>
  <c r="E123" i="9"/>
  <c r="H123" i="9"/>
  <c r="I123" i="9" s="1"/>
  <c r="I122" i="9"/>
  <c r="I112" i="2"/>
  <c r="C111" i="2"/>
  <c r="D111" i="2" s="1"/>
  <c r="J111" i="2"/>
  <c r="G111" i="2" s="1"/>
  <c r="K111" i="2"/>
  <c r="L110" i="2"/>
  <c r="B117" i="2"/>
  <c r="E120" i="2" l="1"/>
  <c r="N119" i="9"/>
  <c r="K121" i="9"/>
  <c r="L121" i="9" s="1"/>
  <c r="J121" i="9"/>
  <c r="C122" i="9" s="1"/>
  <c r="G120" i="9"/>
  <c r="D120" i="9"/>
  <c r="I113" i="2"/>
  <c r="C112" i="2"/>
  <c r="D112" i="2" s="1"/>
  <c r="J112" i="2"/>
  <c r="G112" i="2" s="1"/>
  <c r="K112" i="2"/>
  <c r="L111" i="2"/>
  <c r="M111" i="2" s="1"/>
  <c r="B118" i="2"/>
  <c r="E121" i="2" l="1"/>
  <c r="N120" i="9"/>
  <c r="K122" i="9"/>
  <c r="L122" i="9" s="1"/>
  <c r="J122" i="9"/>
  <c r="C123" i="9" s="1"/>
  <c r="G121" i="9"/>
  <c r="D121" i="9"/>
  <c r="N121" i="9" s="1"/>
  <c r="I114" i="2"/>
  <c r="C113" i="2"/>
  <c r="D113" i="2" s="1"/>
  <c r="J113" i="2"/>
  <c r="G113" i="2" s="1"/>
  <c r="K113" i="2"/>
  <c r="L112" i="2"/>
  <c r="M112" i="2" s="1"/>
  <c r="B119" i="2"/>
  <c r="E122" i="2" l="1"/>
  <c r="D122" i="9"/>
  <c r="K123" i="9"/>
  <c r="L123" i="9" s="1"/>
  <c r="J123" i="9"/>
  <c r="M123" i="9" s="1"/>
  <c r="G122" i="9"/>
  <c r="I115" i="2"/>
  <c r="C114" i="2"/>
  <c r="D114" i="2" s="1"/>
  <c r="J114" i="2"/>
  <c r="G114" i="2" s="1"/>
  <c r="K114" i="2"/>
  <c r="L113" i="2"/>
  <c r="M113" i="2" s="1"/>
  <c r="B120" i="2"/>
  <c r="E123" i="2" l="1"/>
  <c r="N122" i="9"/>
  <c r="R12" i="9"/>
  <c r="G123" i="9"/>
  <c r="D123" i="9"/>
  <c r="I116" i="2"/>
  <c r="C115" i="2"/>
  <c r="D115" i="2" s="1"/>
  <c r="J115" i="2"/>
  <c r="G115" i="2" s="1"/>
  <c r="K115" i="2"/>
  <c r="L114" i="2"/>
  <c r="M114" i="2" s="1"/>
  <c r="B121" i="2"/>
  <c r="N123" i="9" l="1"/>
  <c r="I117" i="2"/>
  <c r="C116" i="2"/>
  <c r="D116" i="2" s="1"/>
  <c r="J116" i="2"/>
  <c r="G116" i="2" s="1"/>
  <c r="K116" i="2"/>
  <c r="L115" i="2"/>
  <c r="M115" i="2" s="1"/>
  <c r="B122" i="2"/>
  <c r="I118" i="2" l="1"/>
  <c r="C117" i="2"/>
  <c r="D117" i="2" s="1"/>
  <c r="J117" i="2"/>
  <c r="G117" i="2" s="1"/>
  <c r="K117" i="2"/>
  <c r="L116" i="2"/>
  <c r="M116" i="2" s="1"/>
  <c r="B123" i="2"/>
  <c r="I119" i="2" l="1"/>
  <c r="C118" i="2"/>
  <c r="D118" i="2" s="1"/>
  <c r="J118" i="2"/>
  <c r="G118" i="2" s="1"/>
  <c r="K118" i="2"/>
  <c r="L117" i="2"/>
  <c r="M117" i="2" s="1"/>
  <c r="I120" i="2" l="1"/>
  <c r="C119" i="2"/>
  <c r="D119" i="2" s="1"/>
  <c r="J119" i="2"/>
  <c r="G119" i="2" s="1"/>
  <c r="K119" i="2"/>
  <c r="L118" i="2"/>
  <c r="M118" i="2" s="1"/>
  <c r="I121" i="2" l="1"/>
  <c r="C120" i="2"/>
  <c r="D120" i="2" s="1"/>
  <c r="J120" i="2"/>
  <c r="G120" i="2" s="1"/>
  <c r="K120" i="2"/>
  <c r="L119" i="2"/>
  <c r="M119" i="2" s="1"/>
  <c r="I122" i="2" l="1"/>
  <c r="C121" i="2"/>
  <c r="D121" i="2" s="1"/>
  <c r="J121" i="2"/>
  <c r="G121" i="2" s="1"/>
  <c r="K121" i="2"/>
  <c r="L120" i="2"/>
  <c r="M120" i="2" s="1"/>
  <c r="I123" i="2" l="1"/>
  <c r="C122" i="2"/>
  <c r="D122" i="2" s="1"/>
  <c r="J122" i="2"/>
  <c r="G122" i="2" s="1"/>
  <c r="K122" i="2"/>
  <c r="L121" i="2"/>
  <c r="M121" i="2" s="1"/>
  <c r="C123" i="2" l="1"/>
  <c r="D123" i="2" s="1"/>
  <c r="J123" i="2"/>
  <c r="G123" i="2" s="1"/>
  <c r="K123" i="2"/>
  <c r="L122" i="2"/>
  <c r="M122" i="2" s="1"/>
  <c r="R9" i="2" l="1"/>
  <c r="R10" i="2" s="1"/>
  <c r="Q12" i="2"/>
  <c r="L123" i="2"/>
  <c r="M123" i="2" s="1"/>
  <c r="R5" i="2" l="1"/>
  <c r="D12" i="9" l="1"/>
  <c r="N12" i="9" s="1"/>
  <c r="N11" i="9"/>
  <c r="D11" i="9"/>
  <c r="S9" i="9"/>
  <c r="S10" i="9" s="1"/>
  <c r="D7" i="9"/>
  <c r="N7" i="9" s="1"/>
  <c r="S5" i="9" l="1"/>
</calcChain>
</file>

<file path=xl/sharedStrings.xml><?xml version="1.0" encoding="utf-8"?>
<sst xmlns="http://schemas.openxmlformats.org/spreadsheetml/2006/main" count="72" uniqueCount="41">
  <si>
    <t>Premium</t>
  </si>
  <si>
    <t>Commission</t>
  </si>
  <si>
    <t>Initial Mortality</t>
  </si>
  <si>
    <t>Age</t>
  </si>
  <si>
    <t>Expense inflation(Annual)</t>
  </si>
  <si>
    <t>Sum Insured</t>
  </si>
  <si>
    <t>Month</t>
  </si>
  <si>
    <t>Death benefit</t>
  </si>
  <si>
    <t>Profit</t>
  </si>
  <si>
    <t>Discount rate</t>
  </si>
  <si>
    <t>Monthly discount rate =</t>
  </si>
  <si>
    <t xml:space="preserve">PVFP= </t>
  </si>
  <si>
    <t>Mortality rate</t>
  </si>
  <si>
    <t>Maturity Benefit</t>
  </si>
  <si>
    <t>Term</t>
  </si>
  <si>
    <t>Variable Expense</t>
  </si>
  <si>
    <t>Fixed Expenses</t>
  </si>
  <si>
    <t>years</t>
  </si>
  <si>
    <t>p.m.</t>
  </si>
  <si>
    <t>of premium</t>
  </si>
  <si>
    <t>p.a.</t>
  </si>
  <si>
    <t>Base</t>
  </si>
  <si>
    <t>Monthly mortality rate</t>
  </si>
  <si>
    <t>Probability of death</t>
  </si>
  <si>
    <t>Reasonableness check</t>
  </si>
  <si>
    <t>12 times monthly rate is similar to annual rate</t>
  </si>
  <si>
    <t>Ratio of total premium and commission</t>
  </si>
  <si>
    <t>Equal to the percentage in data?</t>
  </si>
  <si>
    <t>Total Deaths + Survivors at end =</t>
  </si>
  <si>
    <t>Check-1</t>
  </si>
  <si>
    <t>Check-2</t>
  </si>
  <si>
    <t>Check-3</t>
  </si>
  <si>
    <t>If Maturity benefit is made 0 then the PVFP is same as Term Insurance</t>
  </si>
  <si>
    <t>after 5 years</t>
  </si>
  <si>
    <t>for 5 years</t>
  </si>
  <si>
    <t>Annual mortality increase 1</t>
  </si>
  <si>
    <t>Annual mortality increase 2</t>
  </si>
  <si>
    <t>Survival rate</t>
  </si>
  <si>
    <t>Period for 1st increase</t>
  </si>
  <si>
    <t>months</t>
  </si>
  <si>
    <t>Expense outgo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</si>
</sst>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(* #,##0.0000_);_(* \(#,##0.0000\);_(* &quot;-&quot;??_);_(@_)"/>
    <numFmt numFmtId="168" formatCode="_(* #,##0.00000_);_(* \(#,##0.00000\);_(* &quot;-&quot;??_);_(@_)"/>
    <numFmt numFmtId="169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2">
    <xf numFmtId="0" fontId="0" fillId="0" borderId="0" xfId="0"/>
    <xf numFmtId="166" fontId="0" fillId="0" borderId="0" xfId="1" applyFont="1"/>
    <xf numFmtId="167" fontId="0" fillId="0" borderId="0" xfId="1" applyNumberFormat="1" applyFont="1"/>
    <xf numFmtId="0" fontId="0" fillId="0" borderId="0" xfId="0" applyAlignment="1">
      <alignment wrapText="1"/>
    </xf>
    <xf numFmtId="0" fontId="0" fillId="2" borderId="1" xfId="0" applyFill="1" applyBorder="1"/>
    <xf numFmtId="0" fontId="0" fillId="0" borderId="1" xfId="0" applyBorder="1"/>
    <xf numFmtId="9" fontId="0" fillId="0" borderId="1" xfId="0" applyNumberFormat="1" applyBorder="1"/>
    <xf numFmtId="166" fontId="0" fillId="0" borderId="1" xfId="1" applyFont="1" applyBorder="1"/>
    <xf numFmtId="10" fontId="0" fillId="0" borderId="1" xfId="0" applyNumberFormat="1" applyBorder="1"/>
    <xf numFmtId="9" fontId="0" fillId="0" borderId="0" xfId="2" applyFont="1"/>
    <xf numFmtId="164" fontId="0" fillId="0" borderId="1" xfId="0" applyNumberFormat="1" applyBorder="1"/>
    <xf numFmtId="166" fontId="0" fillId="0" borderId="1" xfId="0" applyNumberFormat="1" applyBorder="1"/>
    <xf numFmtId="0" fontId="0" fillId="0" borderId="1" xfId="0" applyBorder="1" applyAlignment="1">
      <alignment wrapText="1"/>
    </xf>
    <xf numFmtId="165" fontId="0" fillId="0" borderId="1" xfId="3" applyFont="1" applyBorder="1"/>
    <xf numFmtId="166" fontId="0" fillId="0" borderId="1" xfId="1" applyFont="1" applyBorder="1" applyAlignment="1">
      <alignment wrapText="1"/>
    </xf>
    <xf numFmtId="167" fontId="0" fillId="0" borderId="1" xfId="1" applyNumberFormat="1" applyFont="1" applyBorder="1" applyAlignment="1">
      <alignment wrapText="1"/>
    </xf>
    <xf numFmtId="0" fontId="0" fillId="3" borderId="1" xfId="0" applyFill="1" applyBorder="1"/>
    <xf numFmtId="166" fontId="0" fillId="3" borderId="1" xfId="1" applyFont="1" applyFill="1" applyBorder="1"/>
    <xf numFmtId="168" fontId="0" fillId="3" borderId="1" xfId="1" applyNumberFormat="1" applyFont="1" applyFill="1" applyBorder="1"/>
    <xf numFmtId="168" fontId="0" fillId="0" borderId="1" xfId="1" applyNumberFormat="1" applyFont="1" applyBorder="1"/>
    <xf numFmtId="10" fontId="0" fillId="0" borderId="1" xfId="2" applyNumberFormat="1" applyFont="1" applyBorder="1"/>
    <xf numFmtId="169" fontId="0" fillId="4" borderId="1" xfId="2" applyNumberFormat="1" applyFont="1" applyFill="1" applyBorder="1"/>
    <xf numFmtId="9" fontId="0" fillId="0" borderId="1" xfId="2" applyFont="1" applyBorder="1"/>
    <xf numFmtId="0" fontId="0" fillId="4" borderId="1" xfId="0" applyFill="1" applyBorder="1"/>
    <xf numFmtId="165" fontId="0" fillId="0" borderId="1" xfId="3" applyFont="1" applyBorder="1" applyAlignment="1">
      <alignment wrapText="1"/>
    </xf>
    <xf numFmtId="0" fontId="0" fillId="0" borderId="2" xfId="0" applyFill="1" applyBorder="1"/>
    <xf numFmtId="166" fontId="0" fillId="0" borderId="1" xfId="1" applyFont="1" applyFill="1" applyBorder="1"/>
    <xf numFmtId="0" fontId="0" fillId="0" borderId="0" xfId="0" applyFill="1" applyAlignment="1">
      <alignment wrapText="1"/>
    </xf>
    <xf numFmtId="0" fontId="0" fillId="0" borderId="0" xfId="0" applyFill="1"/>
    <xf numFmtId="0" fontId="0" fillId="4" borderId="1" xfId="0" applyFill="1" applyBorder="1" applyAlignment="1">
      <alignment horizontal="center" wrapText="1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F16"/>
  <sheetViews>
    <sheetView topLeftCell="A2" workbookViewId="0">
      <selection activeCell="C20" sqref="C20"/>
    </sheetView>
  </sheetViews>
  <sheetFormatPr defaultRowHeight="15" x14ac:dyDescent="0.25"/>
  <cols>
    <col min="4" max="4" width="28.7109375" customWidth="1"/>
    <col min="5" max="5" width="10.5703125" bestFit="1" customWidth="1"/>
    <col min="6" max="6" width="18.7109375" customWidth="1"/>
  </cols>
  <sheetData>
    <row r="3" spans="4:6" x14ac:dyDescent="0.25">
      <c r="D3" s="4" t="s">
        <v>21</v>
      </c>
      <c r="E3" s="5"/>
      <c r="F3" s="5"/>
    </row>
    <row r="4" spans="4:6" x14ac:dyDescent="0.25">
      <c r="D4" s="5" t="s">
        <v>3</v>
      </c>
      <c r="E4" s="5">
        <v>45</v>
      </c>
      <c r="F4" s="5"/>
    </row>
    <row r="5" spans="4:6" x14ac:dyDescent="0.25">
      <c r="D5" s="5" t="s">
        <v>0</v>
      </c>
      <c r="E5" s="13">
        <v>10</v>
      </c>
      <c r="F5" s="5" t="s">
        <v>18</v>
      </c>
    </row>
    <row r="6" spans="4:6" x14ac:dyDescent="0.25">
      <c r="D6" s="5" t="s">
        <v>1</v>
      </c>
      <c r="E6" s="6">
        <v>0.1</v>
      </c>
      <c r="F6" s="5"/>
    </row>
    <row r="7" spans="4:6" x14ac:dyDescent="0.25">
      <c r="D7" s="5" t="s">
        <v>2</v>
      </c>
      <c r="E7" s="5">
        <v>0.01</v>
      </c>
      <c r="F7" s="5" t="s">
        <v>20</v>
      </c>
    </row>
    <row r="8" spans="4:6" x14ac:dyDescent="0.25">
      <c r="D8" s="5" t="s">
        <v>15</v>
      </c>
      <c r="E8" s="6">
        <v>0.05</v>
      </c>
      <c r="F8" s="5" t="s">
        <v>19</v>
      </c>
    </row>
    <row r="9" spans="4:6" x14ac:dyDescent="0.25">
      <c r="D9" s="5" t="s">
        <v>16</v>
      </c>
      <c r="E9" s="13">
        <v>1</v>
      </c>
      <c r="F9" s="5" t="s">
        <v>18</v>
      </c>
    </row>
    <row r="10" spans="4:6" x14ac:dyDescent="0.25">
      <c r="D10" s="5" t="s">
        <v>35</v>
      </c>
      <c r="E10" s="6">
        <v>0.2</v>
      </c>
      <c r="F10" s="25" t="s">
        <v>34</v>
      </c>
    </row>
    <row r="11" spans="4:6" x14ac:dyDescent="0.25">
      <c r="D11" s="5" t="s">
        <v>38</v>
      </c>
      <c r="E11" s="5">
        <v>60</v>
      </c>
      <c r="F11" s="5" t="s">
        <v>39</v>
      </c>
    </row>
    <row r="12" spans="4:6" x14ac:dyDescent="0.25">
      <c r="D12" s="5" t="s">
        <v>36</v>
      </c>
      <c r="E12" s="6">
        <v>0.3</v>
      </c>
      <c r="F12" s="6" t="s">
        <v>33</v>
      </c>
    </row>
    <row r="13" spans="4:6" x14ac:dyDescent="0.25">
      <c r="D13" s="5" t="s">
        <v>4</v>
      </c>
      <c r="E13" s="8">
        <v>0.05</v>
      </c>
      <c r="F13" s="5"/>
    </row>
    <row r="14" spans="4:6" x14ac:dyDescent="0.25">
      <c r="D14" s="5" t="s">
        <v>5</v>
      </c>
      <c r="E14" s="13">
        <v>1000</v>
      </c>
      <c r="F14" s="5"/>
    </row>
    <row r="15" spans="4:6" x14ac:dyDescent="0.25">
      <c r="D15" s="5" t="s">
        <v>9</v>
      </c>
      <c r="E15" s="6">
        <v>0.05</v>
      </c>
      <c r="F15" s="5" t="s">
        <v>20</v>
      </c>
    </row>
    <row r="16" spans="4:6" x14ac:dyDescent="0.25">
      <c r="D16" s="5" t="s">
        <v>14</v>
      </c>
      <c r="E16" s="5">
        <v>10</v>
      </c>
      <c r="F16" s="5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3"/>
  <sheetViews>
    <sheetView topLeftCell="C1" workbookViewId="0">
      <selection activeCell="M8" sqref="M8"/>
    </sheetView>
  </sheetViews>
  <sheetFormatPr defaultRowHeight="15" x14ac:dyDescent="0.25"/>
  <cols>
    <col min="3" max="3" width="9.140625" style="1"/>
    <col min="4" max="4" width="12.28515625" style="1" bestFit="1" customWidth="1"/>
    <col min="5" max="5" width="8.42578125" bestFit="1" customWidth="1"/>
    <col min="6" max="7" width="10.42578125" customWidth="1"/>
    <col min="9" max="9" width="17.140625" customWidth="1"/>
    <col min="10" max="10" width="12" bestFit="1" customWidth="1"/>
    <col min="11" max="11" width="11" bestFit="1" customWidth="1"/>
    <col min="12" max="12" width="14.85546875" style="2" bestFit="1" customWidth="1"/>
    <col min="14" max="14" width="5.140625" customWidth="1"/>
    <col min="15" max="15" width="13.85546875" customWidth="1"/>
    <col min="16" max="16" width="15.5703125" customWidth="1"/>
    <col min="17" max="17" width="13.42578125" customWidth="1"/>
    <col min="18" max="18" width="9.85546875" bestFit="1" customWidth="1"/>
  </cols>
  <sheetData>
    <row r="1" spans="1:18" x14ac:dyDescent="0.25">
      <c r="E1" s="9"/>
    </row>
    <row r="3" spans="1:18" s="3" customFormat="1" ht="30" x14ac:dyDescent="0.25">
      <c r="A3" s="12" t="s">
        <v>6</v>
      </c>
      <c r="B3" s="12" t="s">
        <v>3</v>
      </c>
      <c r="C3" s="14" t="s">
        <v>0</v>
      </c>
      <c r="D3" s="14" t="s">
        <v>1</v>
      </c>
      <c r="E3" s="12" t="s">
        <v>15</v>
      </c>
      <c r="F3" s="12" t="s">
        <v>16</v>
      </c>
      <c r="G3" s="12" t="s">
        <v>40</v>
      </c>
      <c r="H3" s="12" t="s">
        <v>12</v>
      </c>
      <c r="I3" s="12" t="s">
        <v>22</v>
      </c>
      <c r="J3" s="12" t="s">
        <v>37</v>
      </c>
      <c r="K3" s="12" t="s">
        <v>23</v>
      </c>
      <c r="L3" s="15" t="s">
        <v>7</v>
      </c>
      <c r="M3" s="12" t="s">
        <v>8</v>
      </c>
      <c r="O3" s="12" t="s">
        <v>0</v>
      </c>
      <c r="P3" s="12"/>
      <c r="Q3" s="12"/>
      <c r="R3" s="24">
        <f>Data!E5</f>
        <v>10</v>
      </c>
    </row>
    <row r="4" spans="1:18" x14ac:dyDescent="0.25">
      <c r="A4" s="5">
        <v>1</v>
      </c>
      <c r="B4" s="16">
        <v>45</v>
      </c>
      <c r="C4" s="7">
        <f>R3</f>
        <v>10</v>
      </c>
      <c r="D4" s="7">
        <f>C4*Data!$E$6</f>
        <v>1</v>
      </c>
      <c r="E4" s="17">
        <f>Data!$E$8*C4</f>
        <v>0.5</v>
      </c>
      <c r="F4" s="17">
        <f>Data!$E$9</f>
        <v>1</v>
      </c>
      <c r="G4" s="26">
        <f>(E4+F4)*J4</f>
        <v>1.4987442339613191</v>
      </c>
      <c r="H4" s="16">
        <f>Data!E7</f>
        <v>0.01</v>
      </c>
      <c r="I4" s="5">
        <f t="shared" ref="I4:I35" si="0">(1-(1-H4)^(1/12))</f>
        <v>8.3717735912058888E-4</v>
      </c>
      <c r="J4" s="16">
        <f>1-I4</f>
        <v>0.99916282264087941</v>
      </c>
      <c r="K4" s="18">
        <f>1*I4</f>
        <v>8.3717735912058888E-4</v>
      </c>
      <c r="L4" s="7">
        <f>K4*Data!$E$14</f>
        <v>0.83717735912058888</v>
      </c>
      <c r="M4" s="11">
        <f>C4-D4-G4-L4</f>
        <v>6.6640784069180921</v>
      </c>
      <c r="O4" s="5" t="s">
        <v>10</v>
      </c>
      <c r="P4" s="5"/>
      <c r="Q4" s="5"/>
      <c r="R4" s="20">
        <f>(1+Data!E15)^(1/12)-1</f>
        <v>4.0741237836483535E-3</v>
      </c>
    </row>
    <row r="5" spans="1:18" x14ac:dyDescent="0.25">
      <c r="A5" s="5">
        <v>2</v>
      </c>
      <c r="B5" s="5">
        <f>IF(MOD(A5,12)=1,B4+1,B4)</f>
        <v>45</v>
      </c>
      <c r="C5" s="7">
        <f>Data!$E$5*J4</f>
        <v>9.9916282264087943</v>
      </c>
      <c r="D5" s="7">
        <f>C5*Data!$E$6</f>
        <v>0.99916282264087952</v>
      </c>
      <c r="E5" s="7">
        <f>IF(MOD(A5,12)=1,E4*(1+Data!$E$13),E4)</f>
        <v>0.5</v>
      </c>
      <c r="F5" s="7">
        <f>IF(MOD(A5,12)=1,F4*(1+Data!$E$13),'Term Insurance'!F4)</f>
        <v>1</v>
      </c>
      <c r="G5" s="26">
        <f t="shared" ref="G5:G68" si="1">(E5+F5)*J5</f>
        <v>1.4974895192215341</v>
      </c>
      <c r="H5" s="5">
        <f>IF(MOD(A5,12)=1,H4*(1+IF('Term Insurance'!A5&lt;=Data!$E$11,Data!$E$10,Data!$E$12)),H4)</f>
        <v>0.01</v>
      </c>
      <c r="I5" s="5">
        <f t="shared" si="0"/>
        <v>8.3717735912058888E-4</v>
      </c>
      <c r="J5" s="5">
        <f>J4*(1-I5)</f>
        <v>0.99832634614768945</v>
      </c>
      <c r="K5" s="19">
        <f>J4*I5</f>
        <v>8.3647649318996473E-4</v>
      </c>
      <c r="L5" s="7">
        <f>K5*Data!$E$14</f>
        <v>0.83647649318996475</v>
      </c>
      <c r="M5" s="11">
        <f t="shared" ref="M5:M68" si="2">C5-D5-G5-L5</f>
        <v>6.6584993913564157</v>
      </c>
      <c r="O5" s="5" t="s">
        <v>11</v>
      </c>
      <c r="P5" s="5"/>
      <c r="Q5" s="5"/>
      <c r="R5" s="10">
        <f>NPV(R4,M4:M123)</f>
        <v>420.56803960722209</v>
      </c>
    </row>
    <row r="6" spans="1:18" x14ac:dyDescent="0.25">
      <c r="A6" s="5">
        <v>3</v>
      </c>
      <c r="B6" s="5">
        <f t="shared" ref="B6:B69" si="3">IF(MOD(A6,12)=1,B5+1,B5)</f>
        <v>45</v>
      </c>
      <c r="C6" s="7">
        <f>Data!$E$5*J5</f>
        <v>9.9832634614768949</v>
      </c>
      <c r="D6" s="7">
        <f>C6*Data!$E$6</f>
        <v>0.99832634614768956</v>
      </c>
      <c r="E6" s="7">
        <f>IF(MOD(A6,12)=1,E5*(1+Data!$E$13),E5)</f>
        <v>0.5</v>
      </c>
      <c r="F6" s="7">
        <f>IF(MOD(A6,12)=1,F5*(1+Data!$E$13),'Term Insurance'!F5)</f>
        <v>1</v>
      </c>
      <c r="G6" s="26">
        <f t="shared" si="1"/>
        <v>1.4962358549005215</v>
      </c>
      <c r="H6" s="5">
        <f>IF(MOD(A6,12)=1,H5*(1+IF('Term Insurance'!A6&lt;=Data!$E$11,Data!$E$10,Data!$E$12)),H5)</f>
        <v>0.01</v>
      </c>
      <c r="I6" s="5">
        <f t="shared" si="0"/>
        <v>8.3717735912058888E-4</v>
      </c>
      <c r="J6" s="5">
        <f t="shared" ref="J6:J69" si="4">J5*(1-I6)</f>
        <v>0.99749056993368101</v>
      </c>
      <c r="K6" s="19">
        <f t="shared" ref="K6:K69" si="5">J5*I6</f>
        <v>8.3577621400842956E-4</v>
      </c>
      <c r="L6" s="7">
        <f>K6*Data!$E$14</f>
        <v>0.83577621400842961</v>
      </c>
      <c r="M6" s="11">
        <f t="shared" si="2"/>
        <v>6.652925046420255</v>
      </c>
      <c r="O6" s="5"/>
      <c r="P6" s="5"/>
      <c r="Q6" s="5"/>
      <c r="R6" s="5"/>
    </row>
    <row r="7" spans="1:18" x14ac:dyDescent="0.25">
      <c r="A7" s="5">
        <v>4</v>
      </c>
      <c r="B7" s="5">
        <f t="shared" si="3"/>
        <v>45</v>
      </c>
      <c r="C7" s="7">
        <f>Data!$E$5*J6</f>
        <v>9.9749056993368104</v>
      </c>
      <c r="D7" s="7">
        <f>C7*Data!$E$6</f>
        <v>0.99749056993368113</v>
      </c>
      <c r="E7" s="7">
        <f>IF(MOD(A7,12)=1,E6*(1+Data!$E$13),E6)</f>
        <v>0.5</v>
      </c>
      <c r="F7" s="7">
        <f>IF(MOD(A7,12)=1,F6*(1+Data!$E$13),'Term Insurance'!F6)</f>
        <v>1</v>
      </c>
      <c r="G7" s="26">
        <f t="shared" si="1"/>
        <v>1.4949832401188945</v>
      </c>
      <c r="H7" s="5">
        <f>IF(MOD(A7,12)=1,H6*(1+IF('Term Insurance'!A7&lt;=Data!$E$11,Data!$E$10,Data!$E$12)),H6)</f>
        <v>0.01</v>
      </c>
      <c r="I7" s="5">
        <f t="shared" si="0"/>
        <v>8.3717735912058888E-4</v>
      </c>
      <c r="J7" s="5">
        <f t="shared" si="4"/>
        <v>0.99665549341259629</v>
      </c>
      <c r="K7" s="19">
        <f t="shared" si="5"/>
        <v>8.3507652108477019E-4</v>
      </c>
      <c r="L7" s="7">
        <f>K7*Data!$E$14</f>
        <v>0.83507652108477015</v>
      </c>
      <c r="M7" s="11">
        <f t="shared" si="2"/>
        <v>6.6473553681994639</v>
      </c>
      <c r="O7" s="5" t="s">
        <v>24</v>
      </c>
      <c r="P7" s="5"/>
      <c r="Q7" s="5"/>
      <c r="R7" s="21">
        <f>12*R4</f>
        <v>4.8889485403780242E-2</v>
      </c>
    </row>
    <row r="8" spans="1:18" x14ac:dyDescent="0.25">
      <c r="A8" s="5">
        <v>5</v>
      </c>
      <c r="B8" s="5">
        <f t="shared" si="3"/>
        <v>45</v>
      </c>
      <c r="C8" s="7">
        <f>Data!$E$5*J7</f>
        <v>9.9665549341259627</v>
      </c>
      <c r="D8" s="7">
        <f>C8*Data!$E$6</f>
        <v>0.99665549341259629</v>
      </c>
      <c r="E8" s="7">
        <f>IF(MOD(A8,12)=1,E7*(1+Data!$E$13),E7)</f>
        <v>0.5</v>
      </c>
      <c r="F8" s="7">
        <f>IF(MOD(A8,12)=1,F7*(1+Data!$E$13),'Term Insurance'!F7)</f>
        <v>1</v>
      </c>
      <c r="G8" s="26">
        <f t="shared" si="1"/>
        <v>1.4937316739980022</v>
      </c>
      <c r="H8" s="5">
        <f>IF(MOD(A8,12)=1,H7*(1+IF('Term Insurance'!A8&lt;=Data!$E$11,Data!$E$10,Data!$E$12)),H7)</f>
        <v>0.01</v>
      </c>
      <c r="I8" s="5">
        <f t="shared" si="0"/>
        <v>8.3717735912058888E-4</v>
      </c>
      <c r="J8" s="5">
        <f t="shared" si="4"/>
        <v>0.99582111599866807</v>
      </c>
      <c r="K8" s="19">
        <f t="shared" si="5"/>
        <v>8.3437741392818488E-4</v>
      </c>
      <c r="L8" s="7">
        <f>K8*Data!$E$14</f>
        <v>0.83437741392818487</v>
      </c>
      <c r="M8" s="11">
        <f t="shared" si="2"/>
        <v>6.6417903527871784</v>
      </c>
      <c r="O8" s="23" t="s">
        <v>29</v>
      </c>
      <c r="P8" s="23"/>
      <c r="Q8" s="23"/>
      <c r="R8" s="23" t="s">
        <v>25</v>
      </c>
    </row>
    <row r="9" spans="1:18" x14ac:dyDescent="0.25">
      <c r="A9" s="5">
        <v>6</v>
      </c>
      <c r="B9" s="5">
        <f t="shared" si="3"/>
        <v>45</v>
      </c>
      <c r="C9" s="7">
        <f>Data!$E$5*J8</f>
        <v>9.9582111599866803</v>
      </c>
      <c r="D9" s="7">
        <f>C9*Data!$E$6</f>
        <v>0.99582111599866807</v>
      </c>
      <c r="E9" s="7">
        <f>IF(MOD(A9,12)=1,E8*(1+Data!$E$13),E8)</f>
        <v>0.5</v>
      </c>
      <c r="F9" s="7">
        <f>IF(MOD(A9,12)=1,F8*(1+Data!$E$13),'Term Insurance'!F8)</f>
        <v>1</v>
      </c>
      <c r="G9" s="26">
        <f t="shared" si="1"/>
        <v>1.4924811556599296</v>
      </c>
      <c r="H9" s="5">
        <f>IF(MOD(A9,12)=1,H8*(1+IF('Term Insurance'!A9&lt;=Data!$E$11,Data!$E$10,Data!$E$12)),H8)</f>
        <v>0.01</v>
      </c>
      <c r="I9" s="5">
        <f t="shared" si="0"/>
        <v>8.3717735912058888E-4</v>
      </c>
      <c r="J9" s="5">
        <f t="shared" si="4"/>
        <v>0.99498743710661974</v>
      </c>
      <c r="K9" s="19">
        <f t="shared" si="5"/>
        <v>8.3367889204828249E-4</v>
      </c>
      <c r="L9" s="7">
        <f>K9*Data!$E$14</f>
        <v>0.83367889204828249</v>
      </c>
      <c r="M9" s="11">
        <f t="shared" si="2"/>
        <v>6.636229996279801</v>
      </c>
      <c r="O9" s="5" t="s">
        <v>26</v>
      </c>
      <c r="P9" s="5"/>
      <c r="Q9" s="5"/>
      <c r="R9" s="22">
        <f>SUM(D4:D123)/SUM(C4:C123)</f>
        <v>0.1</v>
      </c>
    </row>
    <row r="10" spans="1:18" x14ac:dyDescent="0.25">
      <c r="A10" s="5">
        <v>7</v>
      </c>
      <c r="B10" s="5">
        <f t="shared" si="3"/>
        <v>45</v>
      </c>
      <c r="C10" s="7">
        <f>Data!$E$5*J9</f>
        <v>9.9498743710661977</v>
      </c>
      <c r="D10" s="7">
        <f>C10*Data!$E$6</f>
        <v>0.99498743710661985</v>
      </c>
      <c r="E10" s="7">
        <f>IF(MOD(A10,12)=1,E9*(1+Data!$E$13),E9)</f>
        <v>0.5</v>
      </c>
      <c r="F10" s="7">
        <f>IF(MOD(A10,12)=1,F9*(1+Data!$E$13),'Term Insurance'!F9)</f>
        <v>1</v>
      </c>
      <c r="G10" s="26">
        <f t="shared" si="1"/>
        <v>1.4912316842274969</v>
      </c>
      <c r="H10" s="5">
        <f>IF(MOD(A10,12)=1,H9*(1+IF('Term Insurance'!A10&lt;=Data!$E$11,Data!$E$10,Data!$E$12)),H9)</f>
        <v>0.01</v>
      </c>
      <c r="I10" s="5">
        <f t="shared" si="0"/>
        <v>8.3717735912058888E-4</v>
      </c>
      <c r="J10" s="5">
        <f t="shared" si="4"/>
        <v>0.99415445615166464</v>
      </c>
      <c r="K10" s="19">
        <f t="shared" si="5"/>
        <v>8.3298095495508298E-4</v>
      </c>
      <c r="L10" s="7">
        <f>K10*Data!$E$14</f>
        <v>0.83298095495508295</v>
      </c>
      <c r="M10" s="11">
        <f t="shared" si="2"/>
        <v>6.6306742947769983</v>
      </c>
      <c r="O10" s="5" t="s">
        <v>27</v>
      </c>
      <c r="P10" s="5"/>
      <c r="Q10" s="5"/>
      <c r="R10" s="23" t="b">
        <f>R9=Data!E6</f>
        <v>1</v>
      </c>
    </row>
    <row r="11" spans="1:18" x14ac:dyDescent="0.25">
      <c r="A11" s="5">
        <v>8</v>
      </c>
      <c r="B11" s="5">
        <f t="shared" si="3"/>
        <v>45</v>
      </c>
      <c r="C11" s="7">
        <f>Data!$E$5*J10</f>
        <v>9.9415445615166469</v>
      </c>
      <c r="D11" s="7">
        <f>C11*Data!$E$6</f>
        <v>0.99415445615166476</v>
      </c>
      <c r="E11" s="7">
        <f>IF(MOD(A11,12)=1,E10*(1+Data!$E$13),E10)</f>
        <v>0.5</v>
      </c>
      <c r="F11" s="7">
        <f>IF(MOD(A11,12)=1,F10*(1+Data!$E$13),'Term Insurance'!F10)</f>
        <v>1</v>
      </c>
      <c r="G11" s="26">
        <f t="shared" si="1"/>
        <v>1.4899832588242585</v>
      </c>
      <c r="H11" s="5">
        <f>IF(MOD(A11,12)=1,H10*(1+IF('Term Insurance'!A11&lt;=Data!$E$11,Data!$E$10,Data!$E$12)),H10)</f>
        <v>0.01</v>
      </c>
      <c r="I11" s="5">
        <f t="shared" si="0"/>
        <v>8.3717735912058888E-4</v>
      </c>
      <c r="J11" s="5">
        <f t="shared" si="4"/>
        <v>0.99332217254950561</v>
      </c>
      <c r="K11" s="19">
        <f t="shared" si="5"/>
        <v>8.3228360215901586E-4</v>
      </c>
      <c r="L11" s="7">
        <f>K11*Data!$E$14</f>
        <v>0.83228360215901587</v>
      </c>
      <c r="M11" s="11">
        <f t="shared" si="2"/>
        <v>6.6251232443817081</v>
      </c>
      <c r="O11" s="23" t="s">
        <v>30</v>
      </c>
      <c r="P11" s="5"/>
      <c r="Q11" s="5"/>
      <c r="R11" s="5"/>
    </row>
    <row r="12" spans="1:18" x14ac:dyDescent="0.25">
      <c r="A12" s="5">
        <v>9</v>
      </c>
      <c r="B12" s="5">
        <f t="shared" si="3"/>
        <v>45</v>
      </c>
      <c r="C12" s="7">
        <f>Data!$E$5*J11</f>
        <v>9.9332217254950557</v>
      </c>
      <c r="D12" s="7">
        <f>C12*Data!$E$6</f>
        <v>0.99332217254950561</v>
      </c>
      <c r="E12" s="7">
        <f>IF(MOD(A12,12)=1,E11*(1+Data!$E$13),E11)</f>
        <v>0.5</v>
      </c>
      <c r="F12" s="7">
        <f>IF(MOD(A12,12)=1,F11*(1+Data!$E$13),'Term Insurance'!F11)</f>
        <v>1</v>
      </c>
      <c r="G12" s="26">
        <f t="shared" si="1"/>
        <v>1.488735878574502</v>
      </c>
      <c r="H12" s="5">
        <f>IF(MOD(A12,12)=1,H11*(1+IF('Term Insurance'!A12&lt;=Data!$E$11,Data!$E$10,Data!$E$12)),H11)</f>
        <v>0.01</v>
      </c>
      <c r="I12" s="5">
        <f t="shared" si="0"/>
        <v>8.3717735912058888E-4</v>
      </c>
      <c r="J12" s="5">
        <f t="shared" si="4"/>
        <v>0.99249058571633464</v>
      </c>
      <c r="K12" s="19">
        <f t="shared" si="5"/>
        <v>8.3158683317092097E-4</v>
      </c>
      <c r="L12" s="7">
        <f>K12*Data!$E$14</f>
        <v>0.83158683317092097</v>
      </c>
      <c r="M12" s="11">
        <f t="shared" si="2"/>
        <v>6.6195768412001259</v>
      </c>
      <c r="O12" s="23" t="s">
        <v>28</v>
      </c>
      <c r="P12" s="23"/>
      <c r="Q12" s="23">
        <f>SUM(K4:K123)+J123</f>
        <v>0.99999999999999956</v>
      </c>
      <c r="R12" s="23"/>
    </row>
    <row r="13" spans="1:18" x14ac:dyDescent="0.25">
      <c r="A13" s="5">
        <v>10</v>
      </c>
      <c r="B13" s="5">
        <f t="shared" si="3"/>
        <v>45</v>
      </c>
      <c r="C13" s="7">
        <f>Data!$E$5*J12</f>
        <v>9.9249058571633455</v>
      </c>
      <c r="D13" s="7">
        <f>C13*Data!$E$6</f>
        <v>0.99249058571633464</v>
      </c>
      <c r="E13" s="7">
        <f>IF(MOD(A13,12)=1,E12*(1+Data!$E$13),E12)</f>
        <v>0.5</v>
      </c>
      <c r="F13" s="7">
        <f>IF(MOD(A13,12)=1,F12*(1+Data!$E$13),'Term Insurance'!F12)</f>
        <v>1</v>
      </c>
      <c r="G13" s="26">
        <f t="shared" si="1"/>
        <v>1.4874895426032488</v>
      </c>
      <c r="H13" s="5">
        <f>IF(MOD(A13,12)=1,H12*(1+IF('Term Insurance'!A13&lt;=Data!$E$11,Data!$E$10,Data!$E$12)),H12)</f>
        <v>0.01</v>
      </c>
      <c r="I13" s="5">
        <f t="shared" si="0"/>
        <v>8.3717735912058888E-4</v>
      </c>
      <c r="J13" s="5">
        <f t="shared" si="4"/>
        <v>0.99165969506883256</v>
      </c>
      <c r="K13" s="19">
        <f t="shared" si="5"/>
        <v>8.3089064750204746E-4</v>
      </c>
      <c r="L13" s="7">
        <f>K13*Data!$E$14</f>
        <v>0.83089064750204744</v>
      </c>
      <c r="M13" s="11">
        <f t="shared" si="2"/>
        <v>6.614035081341715</v>
      </c>
    </row>
    <row r="14" spans="1:18" x14ac:dyDescent="0.25">
      <c r="A14" s="5">
        <v>11</v>
      </c>
      <c r="B14" s="5">
        <f t="shared" si="3"/>
        <v>45</v>
      </c>
      <c r="C14" s="7">
        <f>Data!$E$5*J13</f>
        <v>9.9165969506883265</v>
      </c>
      <c r="D14" s="7">
        <f>C14*Data!$E$6</f>
        <v>0.99165969506883267</v>
      </c>
      <c r="E14" s="7">
        <f>IF(MOD(A14,12)=1,E13*(1+Data!$E$13),E13)</f>
        <v>0.5</v>
      </c>
      <c r="F14" s="7">
        <f>IF(MOD(A14,12)=1,F13*(1+Data!$E$13),'Term Insurance'!F13)</f>
        <v>1</v>
      </c>
      <c r="G14" s="26">
        <f t="shared" si="1"/>
        <v>1.4862442500362527</v>
      </c>
      <c r="H14" s="5">
        <f>IF(MOD(A14,12)=1,H13*(1+IF('Term Insurance'!A14&lt;=Data!$E$11,Data!$E$10,Data!$E$12)),H13)</f>
        <v>0.01</v>
      </c>
      <c r="I14" s="5">
        <f t="shared" si="0"/>
        <v>8.3717735912058888E-4</v>
      </c>
      <c r="J14" s="5">
        <f t="shared" si="4"/>
        <v>0.99082950002416847</v>
      </c>
      <c r="K14" s="19">
        <f t="shared" si="5"/>
        <v>8.3019504466405375E-4</v>
      </c>
      <c r="L14" s="7">
        <f>K14*Data!$E$14</f>
        <v>0.83019504466405369</v>
      </c>
      <c r="M14" s="11">
        <f t="shared" si="2"/>
        <v>6.6084979609191876</v>
      </c>
    </row>
    <row r="15" spans="1:18" x14ac:dyDescent="0.25">
      <c r="A15" s="5">
        <v>12</v>
      </c>
      <c r="B15" s="5">
        <f t="shared" si="3"/>
        <v>45</v>
      </c>
      <c r="C15" s="7">
        <f>Data!$E$5*J14</f>
        <v>9.9082950002416847</v>
      </c>
      <c r="D15" s="7">
        <f>C15*Data!$E$6</f>
        <v>0.99082950002416847</v>
      </c>
      <c r="E15" s="7">
        <f>IF(MOD(A15,12)=1,E14*(1+Data!$E$13),E14)</f>
        <v>0.5</v>
      </c>
      <c r="F15" s="7">
        <f>IF(MOD(A15,12)=1,F14*(1+Data!$E$13),'Term Insurance'!F14)</f>
        <v>1</v>
      </c>
      <c r="G15" s="26">
        <f t="shared" si="1"/>
        <v>1.4849999999999992</v>
      </c>
      <c r="H15" s="5">
        <f>IF(MOD(A15,12)=1,H14*(1+IF('Term Insurance'!A15&lt;=Data!$E$11,Data!$E$10,Data!$E$12)),H14)</f>
        <v>0.01</v>
      </c>
      <c r="I15" s="5">
        <f t="shared" si="0"/>
        <v>8.3717735912058888E-4</v>
      </c>
      <c r="J15" s="5">
        <f t="shared" si="4"/>
        <v>0.98999999999999944</v>
      </c>
      <c r="K15" s="19">
        <f t="shared" si="5"/>
        <v>8.295000241690068E-4</v>
      </c>
      <c r="L15" s="7">
        <f>K15*Data!$E$14</f>
        <v>0.82950002416900681</v>
      </c>
      <c r="M15" s="11">
        <f t="shared" si="2"/>
        <v>6.602965476048511</v>
      </c>
    </row>
    <row r="16" spans="1:18" x14ac:dyDescent="0.25">
      <c r="A16" s="5">
        <v>13</v>
      </c>
      <c r="B16" s="5">
        <f t="shared" si="3"/>
        <v>46</v>
      </c>
      <c r="C16" s="7">
        <f>Data!$E$5*J15</f>
        <v>9.899999999999995</v>
      </c>
      <c r="D16" s="7">
        <f>C16*Data!$E$6</f>
        <v>0.98999999999999955</v>
      </c>
      <c r="E16" s="7">
        <f>IF(MOD(A16,12)=1,E15*(1+Data!$E$13),E15)</f>
        <v>0.52500000000000002</v>
      </c>
      <c r="F16" s="7">
        <f>IF(MOD(A16,12)=1,F15*(1+Data!$E$13),'Term Insurance'!F15)</f>
        <v>1.05</v>
      </c>
      <c r="G16" s="26">
        <f t="shared" si="1"/>
        <v>1.5576821077958645</v>
      </c>
      <c r="H16" s="5">
        <f>IF(MOD(A16,12)=1,H15*(1+IF('Term Insurance'!A16&lt;=Data!$E$11,Data!$E$10,Data!$E$12)),H15)</f>
        <v>1.2E-2</v>
      </c>
      <c r="I16" s="5">
        <f t="shared" si="0"/>
        <v>1.0055425391276573E-3</v>
      </c>
      <c r="J16" s="5">
        <f t="shared" si="4"/>
        <v>0.98900451288626301</v>
      </c>
      <c r="K16" s="19">
        <f t="shared" si="5"/>
        <v>9.954871137363801E-4</v>
      </c>
      <c r="L16" s="7">
        <f>K16*Data!$E$14</f>
        <v>0.9954871137363801</v>
      </c>
      <c r="M16" s="11">
        <f t="shared" si="2"/>
        <v>6.3568307784677502</v>
      </c>
    </row>
    <row r="17" spans="1:13" x14ac:dyDescent="0.25">
      <c r="A17" s="5">
        <v>14</v>
      </c>
      <c r="B17" s="5">
        <f t="shared" si="3"/>
        <v>46</v>
      </c>
      <c r="C17" s="7">
        <f>Data!$E$5*J16</f>
        <v>9.8900451288626297</v>
      </c>
      <c r="D17" s="7">
        <f>C17*Data!$E$6</f>
        <v>0.98900451288626301</v>
      </c>
      <c r="E17" s="7">
        <f>IF(MOD(A17,12)=1,E16*(1+Data!$E$13),E16)</f>
        <v>0.52500000000000002</v>
      </c>
      <c r="F17" s="7">
        <f>IF(MOD(A17,12)=1,F16*(1+Data!$E$13),'Term Insurance'!F16)</f>
        <v>1.05</v>
      </c>
      <c r="G17" s="26">
        <f t="shared" si="1"/>
        <v>1.5561157921740376</v>
      </c>
      <c r="H17" s="5">
        <f>IF(MOD(A17,12)=1,H16*(1+IF('Term Insurance'!A17&lt;=Data!$E$11,Data!$E$10,Data!$E$12)),H16)</f>
        <v>1.2E-2</v>
      </c>
      <c r="I17" s="5">
        <f t="shared" si="0"/>
        <v>1.0055425391276573E-3</v>
      </c>
      <c r="J17" s="5">
        <f t="shared" si="4"/>
        <v>0.98801002677716665</v>
      </c>
      <c r="K17" s="19">
        <f t="shared" si="5"/>
        <v>9.9448610909636491E-4</v>
      </c>
      <c r="L17" s="7">
        <f>K17*Data!$E$14</f>
        <v>0.99448610909636492</v>
      </c>
      <c r="M17" s="11">
        <f t="shared" si="2"/>
        <v>6.3504387147059642</v>
      </c>
    </row>
    <row r="18" spans="1:13" x14ac:dyDescent="0.25">
      <c r="A18" s="5">
        <v>15</v>
      </c>
      <c r="B18" s="5">
        <f t="shared" si="3"/>
        <v>46</v>
      </c>
      <c r="C18" s="7">
        <f>Data!$E$5*J17</f>
        <v>9.8801002677716667</v>
      </c>
      <c r="D18" s="7">
        <f>C18*Data!$E$6</f>
        <v>0.98801002677716676</v>
      </c>
      <c r="E18" s="7">
        <f>IF(MOD(A18,12)=1,E17*(1+Data!$E$13),E17)</f>
        <v>0.52500000000000002</v>
      </c>
      <c r="F18" s="7">
        <f>IF(MOD(A18,12)=1,F17*(1+Data!$E$13),'Term Insurance'!F17)</f>
        <v>1.05</v>
      </c>
      <c r="G18" s="26">
        <f t="shared" si="1"/>
        <v>1.5545510515491983</v>
      </c>
      <c r="H18" s="5">
        <f>IF(MOD(A18,12)=1,H17*(1+IF('Term Insurance'!A18&lt;=Data!$E$11,Data!$E$10,Data!$E$12)),H17)</f>
        <v>1.2E-2</v>
      </c>
      <c r="I18" s="5">
        <f t="shared" si="0"/>
        <v>1.0055425391276573E-3</v>
      </c>
      <c r="J18" s="5">
        <f t="shared" si="4"/>
        <v>0.98701654066615752</v>
      </c>
      <c r="K18" s="19">
        <f t="shared" si="5"/>
        <v>9.934861110090969E-4</v>
      </c>
      <c r="L18" s="7">
        <f>K18*Data!$E$14</f>
        <v>0.99348611100909689</v>
      </c>
      <c r="M18" s="11">
        <f t="shared" si="2"/>
        <v>6.3440530784362048</v>
      </c>
    </row>
    <row r="19" spans="1:13" x14ac:dyDescent="0.25">
      <c r="A19" s="5">
        <v>16</v>
      </c>
      <c r="B19" s="5">
        <f t="shared" si="3"/>
        <v>46</v>
      </c>
      <c r="C19" s="7">
        <f>Data!$E$5*J18</f>
        <v>9.8701654066615756</v>
      </c>
      <c r="D19" s="7">
        <f>C19*Data!$E$6</f>
        <v>0.98701654066615763</v>
      </c>
      <c r="E19" s="7">
        <f>IF(MOD(A19,12)=1,E18*(1+Data!$E$13),E18)</f>
        <v>0.52500000000000002</v>
      </c>
      <c r="F19" s="7">
        <f>IF(MOD(A19,12)=1,F18*(1+Data!$E$13),'Term Insurance'!F18)</f>
        <v>1.05</v>
      </c>
      <c r="G19" s="26">
        <f t="shared" si="1"/>
        <v>1.5529878843376199</v>
      </c>
      <c r="H19" s="5">
        <f>IF(MOD(A19,12)=1,H18*(1+IF('Term Insurance'!A19&lt;=Data!$E$11,Data!$E$10,Data!$E$12)),H18)</f>
        <v>1.2E-2</v>
      </c>
      <c r="I19" s="5">
        <f t="shared" si="0"/>
        <v>1.0055425391276573E-3</v>
      </c>
      <c r="J19" s="5">
        <f t="shared" si="4"/>
        <v>0.98602405354769507</v>
      </c>
      <c r="K19" s="19">
        <f t="shared" si="5"/>
        <v>9.9248711846244473E-4</v>
      </c>
      <c r="L19" s="7">
        <f>K19*Data!$E$14</f>
        <v>0.99248711846244475</v>
      </c>
      <c r="M19" s="11">
        <f t="shared" si="2"/>
        <v>6.3376738631953531</v>
      </c>
    </row>
    <row r="20" spans="1:13" x14ac:dyDescent="0.25">
      <c r="A20" s="5">
        <v>17</v>
      </c>
      <c r="B20" s="5">
        <f t="shared" si="3"/>
        <v>46</v>
      </c>
      <c r="C20" s="7">
        <f>Data!$E$5*J19</f>
        <v>9.8602405354769509</v>
      </c>
      <c r="D20" s="7">
        <f>C20*Data!$E$6</f>
        <v>0.98602405354769518</v>
      </c>
      <c r="E20" s="7">
        <f>IF(MOD(A20,12)=1,E19*(1+Data!$E$13),E19)</f>
        <v>0.52500000000000002</v>
      </c>
      <c r="F20" s="7">
        <f>IF(MOD(A20,12)=1,F19*(1+Data!$E$13),'Term Insurance'!F19)</f>
        <v>1.05</v>
      </c>
      <c r="G20" s="26">
        <f t="shared" si="1"/>
        <v>1.5514262889571686</v>
      </c>
      <c r="H20" s="5">
        <f>IF(MOD(A20,12)=1,H19*(1+IF('Term Insurance'!A20&lt;=Data!$E$11,Data!$E$10,Data!$E$12)),H19)</f>
        <v>1.2E-2</v>
      </c>
      <c r="I20" s="5">
        <f t="shared" si="0"/>
        <v>1.0055425391276573E-3</v>
      </c>
      <c r="J20" s="5">
        <f t="shared" si="4"/>
        <v>0.98503256441724973</v>
      </c>
      <c r="K20" s="19">
        <f t="shared" si="5"/>
        <v>9.9148913044529445E-4</v>
      </c>
      <c r="L20" s="7">
        <f>K20*Data!$E$14</f>
        <v>0.99148913044529441</v>
      </c>
      <c r="M20" s="11">
        <f t="shared" si="2"/>
        <v>6.3313010625267934</v>
      </c>
    </row>
    <row r="21" spans="1:13" x14ac:dyDescent="0.25">
      <c r="A21" s="5">
        <v>18</v>
      </c>
      <c r="B21" s="5">
        <f t="shared" si="3"/>
        <v>46</v>
      </c>
      <c r="C21" s="7">
        <f>Data!$E$5*J20</f>
        <v>9.8503256441724965</v>
      </c>
      <c r="D21" s="7">
        <f>C21*Data!$E$6</f>
        <v>0.98503256441724973</v>
      </c>
      <c r="E21" s="7">
        <f>IF(MOD(A21,12)=1,E20*(1+Data!$E$13),E20)</f>
        <v>0.52500000000000002</v>
      </c>
      <c r="F21" s="7">
        <f>IF(MOD(A21,12)=1,F20*(1+Data!$E$13),'Term Insurance'!F20)</f>
        <v>1.05</v>
      </c>
      <c r="G21" s="26">
        <f t="shared" si="1"/>
        <v>1.5498662638273011</v>
      </c>
      <c r="H21" s="5">
        <f>IF(MOD(A21,12)=1,H20*(1+IF('Term Insurance'!A21&lt;=Data!$E$11,Data!$E$10,Data!$E$12)),H20)</f>
        <v>1.2E-2</v>
      </c>
      <c r="I21" s="5">
        <f t="shared" si="0"/>
        <v>1.0055425391276573E-3</v>
      </c>
      <c r="J21" s="5">
        <f t="shared" si="4"/>
        <v>0.98404207227130214</v>
      </c>
      <c r="K21" s="19">
        <f t="shared" si="5"/>
        <v>9.904921459475489E-4</v>
      </c>
      <c r="L21" s="7">
        <f>K21*Data!$E$14</f>
        <v>0.99049214594754886</v>
      </c>
      <c r="M21" s="11">
        <f t="shared" si="2"/>
        <v>6.3249346699803972</v>
      </c>
    </row>
    <row r="22" spans="1:13" x14ac:dyDescent="0.25">
      <c r="A22" s="5">
        <v>19</v>
      </c>
      <c r="B22" s="5">
        <f t="shared" si="3"/>
        <v>46</v>
      </c>
      <c r="C22" s="7">
        <f>Data!$E$5*J21</f>
        <v>9.8404207227130218</v>
      </c>
      <c r="D22" s="7">
        <f>C22*Data!$E$6</f>
        <v>0.98404207227130225</v>
      </c>
      <c r="E22" s="7">
        <f>IF(MOD(A22,12)=1,E21*(1+Data!$E$13),E21)</f>
        <v>0.52500000000000002</v>
      </c>
      <c r="F22" s="7">
        <f>IF(MOD(A22,12)=1,F21*(1+Data!$E$13),'Term Insurance'!F21)</f>
        <v>1.05</v>
      </c>
      <c r="G22" s="26">
        <f t="shared" si="1"/>
        <v>1.5483078073690637</v>
      </c>
      <c r="H22" s="5">
        <f>IF(MOD(A22,12)=1,H21*(1+IF('Term Insurance'!A22&lt;=Data!$E$11,Data!$E$10,Data!$E$12)),H21)</f>
        <v>1.2E-2</v>
      </c>
      <c r="I22" s="5">
        <f t="shared" si="0"/>
        <v>1.0055425391276573E-3</v>
      </c>
      <c r="J22" s="5">
        <f t="shared" si="4"/>
        <v>0.98305257610734198</v>
      </c>
      <c r="K22" s="19">
        <f t="shared" si="5"/>
        <v>9.8949616396012681E-4</v>
      </c>
      <c r="L22" s="7">
        <f>K22*Data!$E$14</f>
        <v>0.98949616396012685</v>
      </c>
      <c r="M22" s="11">
        <f t="shared" si="2"/>
        <v>6.3185746791125288</v>
      </c>
    </row>
    <row r="23" spans="1:13" x14ac:dyDescent="0.25">
      <c r="A23" s="5">
        <v>20</v>
      </c>
      <c r="B23" s="5">
        <f t="shared" si="3"/>
        <v>46</v>
      </c>
      <c r="C23" s="7">
        <f>Data!$E$5*J22</f>
        <v>9.8305257610734191</v>
      </c>
      <c r="D23" s="7">
        <f>C23*Data!$E$6</f>
        <v>0.98305257610734198</v>
      </c>
      <c r="E23" s="7">
        <f>IF(MOD(A23,12)=1,E22*(1+Data!$E$13),E22)</f>
        <v>0.52500000000000002</v>
      </c>
      <c r="F23" s="7">
        <f>IF(MOD(A23,12)=1,F22*(1+Data!$E$13),'Term Insurance'!F22)</f>
        <v>1.05</v>
      </c>
      <c r="G23" s="26">
        <f t="shared" si="1"/>
        <v>1.5467509180050907</v>
      </c>
      <c r="H23" s="5">
        <f>IF(MOD(A23,12)=1,H22*(1+IF('Term Insurance'!A23&lt;=Data!$E$11,Data!$E$10,Data!$E$12)),H22)</f>
        <v>1.2E-2</v>
      </c>
      <c r="I23" s="5">
        <f t="shared" si="0"/>
        <v>1.0055425391276573E-3</v>
      </c>
      <c r="J23" s="5">
        <f t="shared" si="4"/>
        <v>0.98206407492386705</v>
      </c>
      <c r="K23" s="19">
        <f t="shared" si="5"/>
        <v>9.8850118347496127E-4</v>
      </c>
      <c r="L23" s="7">
        <f>K23*Data!$E$14</f>
        <v>0.9885011834749613</v>
      </c>
      <c r="M23" s="11">
        <f t="shared" si="2"/>
        <v>6.3122210834860244</v>
      </c>
    </row>
    <row r="24" spans="1:13" x14ac:dyDescent="0.25">
      <c r="A24" s="5">
        <v>21</v>
      </c>
      <c r="B24" s="5">
        <f t="shared" si="3"/>
        <v>46</v>
      </c>
      <c r="C24" s="7">
        <f>Data!$E$5*J23</f>
        <v>9.8206407492386703</v>
      </c>
      <c r="D24" s="7">
        <f>C24*Data!$E$6</f>
        <v>0.98206407492386705</v>
      </c>
      <c r="E24" s="7">
        <f>IF(MOD(A24,12)=1,E23*(1+Data!$E$13),E23)</f>
        <v>0.52500000000000002</v>
      </c>
      <c r="F24" s="7">
        <f>IF(MOD(A24,12)=1,F23*(1+Data!$E$13),'Term Insurance'!F23)</f>
        <v>1.05</v>
      </c>
      <c r="G24" s="26">
        <f t="shared" si="1"/>
        <v>1.5451955941596021</v>
      </c>
      <c r="H24" s="5">
        <f>IF(MOD(A24,12)=1,H23*(1+IF('Term Insurance'!A24&lt;=Data!$E$11,Data!$E$10,Data!$E$12)),H23)</f>
        <v>1.2E-2</v>
      </c>
      <c r="I24" s="5">
        <f t="shared" si="0"/>
        <v>1.0055425391276573E-3</v>
      </c>
      <c r="J24" s="5">
        <f t="shared" si="4"/>
        <v>0.9810765677203821</v>
      </c>
      <c r="K24" s="19">
        <f t="shared" si="5"/>
        <v>9.8750720348499913E-4</v>
      </c>
      <c r="L24" s="7">
        <f>K24*Data!$E$14</f>
        <v>0.9875072034849991</v>
      </c>
      <c r="M24" s="11">
        <f t="shared" si="2"/>
        <v>6.3058738766702014</v>
      </c>
    </row>
    <row r="25" spans="1:13" x14ac:dyDescent="0.25">
      <c r="A25" s="5">
        <v>22</v>
      </c>
      <c r="B25" s="5">
        <f t="shared" si="3"/>
        <v>46</v>
      </c>
      <c r="C25" s="7">
        <f>Data!$E$5*J24</f>
        <v>9.8107656772038219</v>
      </c>
      <c r="D25" s="7">
        <f>C25*Data!$E$6</f>
        <v>0.98107656772038221</v>
      </c>
      <c r="E25" s="7">
        <f>IF(MOD(A25,12)=1,E24*(1+Data!$E$13),E24)</f>
        <v>0.52500000000000002</v>
      </c>
      <c r="F25" s="7">
        <f>IF(MOD(A25,12)=1,F24*(1+Data!$E$13),'Term Insurance'!F24)</f>
        <v>1.05</v>
      </c>
      <c r="G25" s="26">
        <f t="shared" si="1"/>
        <v>1.5436418342584017</v>
      </c>
      <c r="H25" s="5">
        <f>IF(MOD(A25,12)=1,H24*(1+IF('Term Insurance'!A25&lt;=Data!$E$11,Data!$E$10,Data!$E$12)),H24)</f>
        <v>1.2E-2</v>
      </c>
      <c r="I25" s="5">
        <f t="shared" si="0"/>
        <v>1.0055425391276573E-3</v>
      </c>
      <c r="J25" s="5">
        <f t="shared" si="4"/>
        <v>0.98009005349739786</v>
      </c>
      <c r="K25" s="19">
        <f t="shared" si="5"/>
        <v>9.8651422298420008E-4</v>
      </c>
      <c r="L25" s="7">
        <f>K25*Data!$E$14</f>
        <v>0.98651422298420011</v>
      </c>
      <c r="M25" s="11">
        <f t="shared" si="2"/>
        <v>6.2995330522408377</v>
      </c>
    </row>
    <row r="26" spans="1:13" x14ac:dyDescent="0.25">
      <c r="A26" s="5">
        <v>23</v>
      </c>
      <c r="B26" s="5">
        <f t="shared" si="3"/>
        <v>46</v>
      </c>
      <c r="C26" s="7">
        <f>Data!$E$5*J25</f>
        <v>9.8009005349739784</v>
      </c>
      <c r="D26" s="7">
        <f>C26*Data!$E$6</f>
        <v>0.98009005349739786</v>
      </c>
      <c r="E26" s="7">
        <f>IF(MOD(A26,12)=1,E25*(1+Data!$E$13),E25)</f>
        <v>0.52500000000000002</v>
      </c>
      <c r="F26" s="7">
        <f>IF(MOD(A26,12)=1,F25*(1+Data!$E$13),'Term Insurance'!F25)</f>
        <v>1.05</v>
      </c>
      <c r="G26" s="26">
        <f t="shared" si="1"/>
        <v>1.5420896367288781</v>
      </c>
      <c r="H26" s="5">
        <f>IF(MOD(A26,12)=1,H25*(1+IF('Term Insurance'!A26&lt;=Data!$E$11,Data!$E$10,Data!$E$12)),H25)</f>
        <v>1.2E-2</v>
      </c>
      <c r="I26" s="5">
        <f t="shared" si="0"/>
        <v>1.0055425391276573E-3</v>
      </c>
      <c r="J26" s="5">
        <f t="shared" si="4"/>
        <v>0.97910453125643038</v>
      </c>
      <c r="K26" s="19">
        <f t="shared" si="5"/>
        <v>9.8552224096753495E-4</v>
      </c>
      <c r="L26" s="7">
        <f>K26*Data!$E$14</f>
        <v>0.98552224096753493</v>
      </c>
      <c r="M26" s="11">
        <f t="shared" si="2"/>
        <v>6.2931986037801675</v>
      </c>
    </row>
    <row r="27" spans="1:13" x14ac:dyDescent="0.25">
      <c r="A27" s="5">
        <v>24</v>
      </c>
      <c r="B27" s="5">
        <f t="shared" si="3"/>
        <v>46</v>
      </c>
      <c r="C27" s="7">
        <f>Data!$E$5*J26</f>
        <v>9.7910453125643038</v>
      </c>
      <c r="D27" s="7">
        <f>C27*Data!$E$6</f>
        <v>0.97910453125643038</v>
      </c>
      <c r="E27" s="7">
        <f>IF(MOD(A27,12)=1,E26*(1+Data!$E$13),E26)</f>
        <v>0.52500000000000002</v>
      </c>
      <c r="F27" s="7">
        <f>IF(MOD(A27,12)=1,F26*(1+Data!$E$13),'Term Insurance'!F26)</f>
        <v>1.05</v>
      </c>
      <c r="G27" s="26">
        <f t="shared" si="1"/>
        <v>1.5405389999999992</v>
      </c>
      <c r="H27" s="5">
        <f>IF(MOD(A27,12)=1,H26*(1+IF('Term Insurance'!A27&lt;=Data!$E$11,Data!$E$10,Data!$E$12)),H26)</f>
        <v>1.2E-2</v>
      </c>
      <c r="I27" s="5">
        <f t="shared" si="0"/>
        <v>1.0055425391276573E-3</v>
      </c>
      <c r="J27" s="5">
        <f t="shared" si="4"/>
        <v>0.97811999999999943</v>
      </c>
      <c r="K27" s="19">
        <f t="shared" si="5"/>
        <v>9.8453125643098568E-4</v>
      </c>
      <c r="L27" s="7">
        <f>K27*Data!$E$14</f>
        <v>0.98453125643098571</v>
      </c>
      <c r="M27" s="11">
        <f t="shared" si="2"/>
        <v>6.286870524876889</v>
      </c>
    </row>
    <row r="28" spans="1:13" x14ac:dyDescent="0.25">
      <c r="A28" s="5">
        <v>25</v>
      </c>
      <c r="B28" s="5">
        <f t="shared" si="3"/>
        <v>47</v>
      </c>
      <c r="C28" s="7">
        <f>Data!$E$5*J27</f>
        <v>9.7811999999999948</v>
      </c>
      <c r="D28" s="7">
        <f>C28*Data!$E$6</f>
        <v>0.97811999999999955</v>
      </c>
      <c r="E28" s="7">
        <f>IF(MOD(A28,12)=1,E27*(1+Data!$E$13),E27)</f>
        <v>0.55125000000000002</v>
      </c>
      <c r="F28" s="7">
        <f>IF(MOD(A28,12)=1,F27*(1+Data!$E$13),'Term Insurance'!F27)</f>
        <v>1.1025</v>
      </c>
      <c r="G28" s="26">
        <f t="shared" si="1"/>
        <v>1.6156119406236689</v>
      </c>
      <c r="H28" s="5">
        <f>IF(MOD(A28,12)=1,H27*(1+IF('Term Insurance'!A28&lt;=Data!$E$11,Data!$E$10,Data!$E$12)),H27)</f>
        <v>1.44E-2</v>
      </c>
      <c r="I28" s="5">
        <f t="shared" si="0"/>
        <v>1.2079936378051048E-3</v>
      </c>
      <c r="J28" s="5">
        <f t="shared" si="4"/>
        <v>0.97693843726298946</v>
      </c>
      <c r="K28" s="19">
        <f t="shared" si="5"/>
        <v>1.1815627370099285E-3</v>
      </c>
      <c r="L28" s="7">
        <f>K28*Data!$E$14</f>
        <v>1.1815627370099284</v>
      </c>
      <c r="M28" s="11">
        <f t="shared" si="2"/>
        <v>6.0059053223663987</v>
      </c>
    </row>
    <row r="29" spans="1:13" x14ac:dyDescent="0.25">
      <c r="A29" s="5">
        <v>26</v>
      </c>
      <c r="B29" s="5">
        <f t="shared" si="3"/>
        <v>47</v>
      </c>
      <c r="C29" s="7">
        <f>Data!$E$5*J28</f>
        <v>9.7693843726298937</v>
      </c>
      <c r="D29" s="7">
        <f>C29*Data!$E$6</f>
        <v>0.97693843726298946</v>
      </c>
      <c r="E29" s="7">
        <f>IF(MOD(A29,12)=1,E28*(1+Data!$E$13),E28)</f>
        <v>0.55125000000000002</v>
      </c>
      <c r="F29" s="7">
        <f>IF(MOD(A29,12)=1,F28*(1+Data!$E$13),'Term Insurance'!F28)</f>
        <v>1.1025</v>
      </c>
      <c r="G29" s="26">
        <f t="shared" si="1"/>
        <v>1.6136602916782334</v>
      </c>
      <c r="H29" s="5">
        <f>IF(MOD(A29,12)=1,H28*(1+IF('Term Insurance'!A29&lt;=Data!$E$11,Data!$E$10,Data!$E$12)),H28)</f>
        <v>1.44E-2</v>
      </c>
      <c r="I29" s="5">
        <f t="shared" si="0"/>
        <v>1.2079936378051048E-3</v>
      </c>
      <c r="J29" s="5">
        <f t="shared" si="4"/>
        <v>0.97575830184624845</v>
      </c>
      <c r="K29" s="19">
        <f t="shared" si="5"/>
        <v>1.1801354167409529E-3</v>
      </c>
      <c r="L29" s="7">
        <f>K29*Data!$E$14</f>
        <v>1.1801354167409528</v>
      </c>
      <c r="M29" s="11">
        <f t="shared" si="2"/>
        <v>5.9986502269477189</v>
      </c>
    </row>
    <row r="30" spans="1:13" x14ac:dyDescent="0.25">
      <c r="A30" s="5">
        <v>27</v>
      </c>
      <c r="B30" s="5">
        <f t="shared" si="3"/>
        <v>47</v>
      </c>
      <c r="C30" s="7">
        <f>Data!$E$5*J29</f>
        <v>9.7575830184624852</v>
      </c>
      <c r="D30" s="7">
        <f>C30*Data!$E$6</f>
        <v>0.97575830184624857</v>
      </c>
      <c r="E30" s="7">
        <f>IF(MOD(A30,12)=1,E29*(1+Data!$E$13),E29)</f>
        <v>0.55125000000000002</v>
      </c>
      <c r="F30" s="7">
        <f>IF(MOD(A30,12)=1,F29*(1+Data!$E$13),'Term Insurance'!F29)</f>
        <v>1.1025</v>
      </c>
      <c r="G30" s="26">
        <f t="shared" si="1"/>
        <v>1.6117110003123074</v>
      </c>
      <c r="H30" s="5">
        <f>IF(MOD(A30,12)=1,H29*(1+IF('Term Insurance'!A30&lt;=Data!$E$11,Data!$E$10,Data!$E$12)),H29)</f>
        <v>1.44E-2</v>
      </c>
      <c r="I30" s="5">
        <f t="shared" si="0"/>
        <v>1.2079936378051048E-3</v>
      </c>
      <c r="J30" s="5">
        <f t="shared" si="4"/>
        <v>0.97457959202558264</v>
      </c>
      <c r="K30" s="19">
        <f t="shared" si="5"/>
        <v>1.1787098206657812E-3</v>
      </c>
      <c r="L30" s="7">
        <f>K30*Data!$E$14</f>
        <v>1.1787098206657811</v>
      </c>
      <c r="M30" s="11">
        <f t="shared" si="2"/>
        <v>5.9914038956381486</v>
      </c>
    </row>
    <row r="31" spans="1:13" x14ac:dyDescent="0.25">
      <c r="A31" s="5">
        <v>28</v>
      </c>
      <c r="B31" s="5">
        <f t="shared" si="3"/>
        <v>47</v>
      </c>
      <c r="C31" s="7">
        <f>Data!$E$5*J30</f>
        <v>9.7457959202558264</v>
      </c>
      <c r="D31" s="7">
        <f>C31*Data!$E$6</f>
        <v>0.97457959202558264</v>
      </c>
      <c r="E31" s="7">
        <f>IF(MOD(A31,12)=1,E30*(1+Data!$E$13),E30)</f>
        <v>0.55125000000000002</v>
      </c>
      <c r="F31" s="7">
        <f>IF(MOD(A31,12)=1,F30*(1+Data!$E$13),'Term Insurance'!F30)</f>
        <v>1.1025</v>
      </c>
      <c r="G31" s="26">
        <f t="shared" si="1"/>
        <v>1.6097640636779496</v>
      </c>
      <c r="H31" s="5">
        <f>IF(MOD(A31,12)=1,H30*(1+IF('Term Insurance'!A31&lt;=Data!$E$11,Data!$E$10,Data!$E$12)),H30)</f>
        <v>1.44E-2</v>
      </c>
      <c r="I31" s="5">
        <f t="shared" si="0"/>
        <v>1.2079936378051048E-3</v>
      </c>
      <c r="J31" s="5">
        <f t="shared" si="4"/>
        <v>0.97340230607888101</v>
      </c>
      <c r="K31" s="19">
        <f t="shared" si="5"/>
        <v>1.1772859467015985E-3</v>
      </c>
      <c r="L31" s="7">
        <f>K31*Data!$E$14</f>
        <v>1.1772859467015986</v>
      </c>
      <c r="M31" s="11">
        <f t="shared" si="2"/>
        <v>5.9841663178506961</v>
      </c>
    </row>
    <row r="32" spans="1:13" x14ac:dyDescent="0.25">
      <c r="A32" s="5">
        <v>29</v>
      </c>
      <c r="B32" s="5">
        <f t="shared" si="3"/>
        <v>47</v>
      </c>
      <c r="C32" s="7">
        <f>Data!$E$5*J31</f>
        <v>9.734023060788811</v>
      </c>
      <c r="D32" s="7">
        <f>C32*Data!$E$6</f>
        <v>0.97340230607888112</v>
      </c>
      <c r="E32" s="7">
        <f>IF(MOD(A32,12)=1,E31*(1+Data!$E$13),E31)</f>
        <v>0.55125000000000002</v>
      </c>
      <c r="F32" s="7">
        <f>IF(MOD(A32,12)=1,F31*(1+Data!$E$13),'Term Insurance'!F31)</f>
        <v>1.1025</v>
      </c>
      <c r="G32" s="26">
        <f t="shared" si="1"/>
        <v>1.6078194789306592</v>
      </c>
      <c r="H32" s="5">
        <f>IF(MOD(A32,12)=1,H31*(1+IF('Term Insurance'!A32&lt;=Data!$E$11,Data!$E$10,Data!$E$12)),H31)</f>
        <v>1.44E-2</v>
      </c>
      <c r="I32" s="5">
        <f t="shared" si="0"/>
        <v>1.2079936378051048E-3</v>
      </c>
      <c r="J32" s="5">
        <f t="shared" si="4"/>
        <v>0.97222644228611288</v>
      </c>
      <c r="K32" s="19">
        <f t="shared" si="5"/>
        <v>1.1758637927681056E-3</v>
      </c>
      <c r="L32" s="7">
        <f>K32*Data!$E$14</f>
        <v>1.1758637927681055</v>
      </c>
      <c r="M32" s="11">
        <f t="shared" si="2"/>
        <v>5.9769374830111648</v>
      </c>
    </row>
    <row r="33" spans="1:13" x14ac:dyDescent="0.25">
      <c r="A33" s="5">
        <v>30</v>
      </c>
      <c r="B33" s="5">
        <f t="shared" si="3"/>
        <v>47</v>
      </c>
      <c r="C33" s="7">
        <f>Data!$E$5*J32</f>
        <v>9.7222644228611284</v>
      </c>
      <c r="D33" s="7">
        <f>C33*Data!$E$6</f>
        <v>0.97222644228611288</v>
      </c>
      <c r="E33" s="7">
        <f>IF(MOD(A33,12)=1,E32*(1+Data!$E$13),E32)</f>
        <v>0.55125000000000002</v>
      </c>
      <c r="F33" s="7">
        <f>IF(MOD(A33,12)=1,F32*(1+Data!$E$13),'Term Insurance'!F32)</f>
        <v>1.1025</v>
      </c>
      <c r="G33" s="26">
        <f t="shared" si="1"/>
        <v>1.605877243229372</v>
      </c>
      <c r="H33" s="5">
        <f>IF(MOD(A33,12)=1,H32*(1+IF('Term Insurance'!A33&lt;=Data!$E$11,Data!$E$10,Data!$E$12)),H32)</f>
        <v>1.44E-2</v>
      </c>
      <c r="I33" s="5">
        <f t="shared" si="0"/>
        <v>1.2079936378051048E-3</v>
      </c>
      <c r="J33" s="5">
        <f t="shared" si="4"/>
        <v>0.97105199892932537</v>
      </c>
      <c r="K33" s="19">
        <f t="shared" si="5"/>
        <v>1.1744433567875163E-3</v>
      </c>
      <c r="L33" s="7">
        <f>K33*Data!$E$14</f>
        <v>1.1744433567875163</v>
      </c>
      <c r="M33" s="11">
        <f t="shared" si="2"/>
        <v>5.9697173805581274</v>
      </c>
    </row>
    <row r="34" spans="1:13" x14ac:dyDescent="0.25">
      <c r="A34" s="5">
        <v>31</v>
      </c>
      <c r="B34" s="5">
        <f t="shared" si="3"/>
        <v>47</v>
      </c>
      <c r="C34" s="7">
        <f>Data!$E$5*J33</f>
        <v>9.7105199892932532</v>
      </c>
      <c r="D34" s="7">
        <f>C34*Data!$E$6</f>
        <v>0.97105199892932537</v>
      </c>
      <c r="E34" s="7">
        <f>IF(MOD(A34,12)=1,E33*(1+Data!$E$13),E33)</f>
        <v>0.55125000000000002</v>
      </c>
      <c r="F34" s="7">
        <f>IF(MOD(A34,12)=1,F33*(1+Data!$E$13),'Term Insurance'!F33)</f>
        <v>1.1025</v>
      </c>
      <c r="G34" s="26">
        <f t="shared" si="1"/>
        <v>1.6039373537364547</v>
      </c>
      <c r="H34" s="5">
        <f>IF(MOD(A34,12)=1,H33*(1+IF('Term Insurance'!A34&lt;=Data!$E$11,Data!$E$10,Data!$E$12)),H33)</f>
        <v>1.44E-2</v>
      </c>
      <c r="I34" s="5">
        <f t="shared" si="0"/>
        <v>1.2079936378051048E-3</v>
      </c>
      <c r="J34" s="5">
        <f t="shared" si="4"/>
        <v>0.96987897429264081</v>
      </c>
      <c r="K34" s="19">
        <f t="shared" si="5"/>
        <v>1.1730246366845544E-3</v>
      </c>
      <c r="L34" s="7">
        <f>K34*Data!$E$14</f>
        <v>1.1730246366845545</v>
      </c>
      <c r="M34" s="11">
        <f t="shared" si="2"/>
        <v>5.962505999942918</v>
      </c>
    </row>
    <row r="35" spans="1:13" x14ac:dyDescent="0.25">
      <c r="A35" s="5">
        <v>32</v>
      </c>
      <c r="B35" s="5">
        <f t="shared" si="3"/>
        <v>47</v>
      </c>
      <c r="C35" s="7">
        <f>Data!$E$5*J34</f>
        <v>9.6987897429264081</v>
      </c>
      <c r="D35" s="7">
        <f>C35*Data!$E$6</f>
        <v>0.96987897429264081</v>
      </c>
      <c r="E35" s="7">
        <f>IF(MOD(A35,12)=1,E34*(1+Data!$E$13),E34)</f>
        <v>0.55125000000000002</v>
      </c>
      <c r="F35" s="7">
        <f>IF(MOD(A35,12)=1,F34*(1+Data!$E$13),'Term Insurance'!F34)</f>
        <v>1.1025</v>
      </c>
      <c r="G35" s="26">
        <f t="shared" si="1"/>
        <v>1.6019998076177031</v>
      </c>
      <c r="H35" s="5">
        <f>IF(MOD(A35,12)=1,H34*(1+IF('Term Insurance'!A35&lt;=Data!$E$11,Data!$E$10,Data!$E$12)),H34)</f>
        <v>1.44E-2</v>
      </c>
      <c r="I35" s="5">
        <f t="shared" si="0"/>
        <v>1.2079936378051048E-3</v>
      </c>
      <c r="J35" s="5">
        <f t="shared" si="4"/>
        <v>0.96870736666225432</v>
      </c>
      <c r="K35" s="19">
        <f t="shared" si="5"/>
        <v>1.171607630386451E-3</v>
      </c>
      <c r="L35" s="7">
        <f>K35*Data!$E$14</f>
        <v>1.1716076303864511</v>
      </c>
      <c r="M35" s="11">
        <f t="shared" si="2"/>
        <v>5.9553033306296124</v>
      </c>
    </row>
    <row r="36" spans="1:13" x14ac:dyDescent="0.25">
      <c r="A36" s="5">
        <v>33</v>
      </c>
      <c r="B36" s="5">
        <f t="shared" si="3"/>
        <v>47</v>
      </c>
      <c r="C36" s="7">
        <f>Data!$E$5*J35</f>
        <v>9.6870736666225437</v>
      </c>
      <c r="D36" s="7">
        <f>C36*Data!$E$6</f>
        <v>0.96870736666225443</v>
      </c>
      <c r="E36" s="7">
        <f>IF(MOD(A36,12)=1,E35*(1+Data!$E$13),E35)</f>
        <v>0.55125000000000002</v>
      </c>
      <c r="F36" s="7">
        <f>IF(MOD(A36,12)=1,F35*(1+Data!$E$13),'Term Insurance'!F35)</f>
        <v>1.1025</v>
      </c>
      <c r="G36" s="26">
        <f t="shared" si="1"/>
        <v>1.6000646020423359</v>
      </c>
      <c r="H36" s="5">
        <f>IF(MOD(A36,12)=1,H35*(1+IF('Term Insurance'!A36&lt;=Data!$E$11,Data!$E$10,Data!$E$12)),H35)</f>
        <v>1.44E-2</v>
      </c>
      <c r="I36" s="5">
        <f t="shared" ref="I36:I67" si="6">(1-(1-H36)^(1/12))</f>
        <v>1.2079936378051048E-3</v>
      </c>
      <c r="J36" s="5">
        <f t="shared" si="4"/>
        <v>0.96753717432643138</v>
      </c>
      <c r="K36" s="19">
        <f t="shared" si="5"/>
        <v>1.1701923358229402E-3</v>
      </c>
      <c r="L36" s="7">
        <f>K36*Data!$E$14</f>
        <v>1.1701923358229402</v>
      </c>
      <c r="M36" s="11">
        <f t="shared" si="2"/>
        <v>5.9481093620950132</v>
      </c>
    </row>
    <row r="37" spans="1:13" x14ac:dyDescent="0.25">
      <c r="A37" s="5">
        <v>34</v>
      </c>
      <c r="B37" s="5">
        <f t="shared" si="3"/>
        <v>47</v>
      </c>
      <c r="C37" s="7">
        <f>Data!$E$5*J36</f>
        <v>9.6753717432643143</v>
      </c>
      <c r="D37" s="7">
        <f>C37*Data!$E$6</f>
        <v>0.96753717432643149</v>
      </c>
      <c r="E37" s="7">
        <f>IF(MOD(A37,12)=1,E36*(1+Data!$E$13),E36)</f>
        <v>0.55125000000000002</v>
      </c>
      <c r="F37" s="7">
        <f>IF(MOD(A37,12)=1,F36*(1+Data!$E$13),'Term Insurance'!F36)</f>
        <v>1.1025</v>
      </c>
      <c r="G37" s="26">
        <f t="shared" si="1"/>
        <v>1.5981317341829917</v>
      </c>
      <c r="H37" s="5">
        <f>IF(MOD(A37,12)=1,H36*(1+IF('Term Insurance'!A37&lt;=Data!$E$11,Data!$E$10,Data!$E$12)),H36)</f>
        <v>1.44E-2</v>
      </c>
      <c r="I37" s="5">
        <f t="shared" si="6"/>
        <v>1.2079936378051048E-3</v>
      </c>
      <c r="J37" s="5">
        <f t="shared" si="4"/>
        <v>0.96636839557550513</v>
      </c>
      <c r="K37" s="19">
        <f t="shared" si="5"/>
        <v>1.1687787509262577E-3</v>
      </c>
      <c r="L37" s="7">
        <f>K37*Data!$E$14</f>
        <v>1.1687787509262577</v>
      </c>
      <c r="M37" s="11">
        <f t="shared" si="2"/>
        <v>5.9409240838286337</v>
      </c>
    </row>
    <row r="38" spans="1:13" x14ac:dyDescent="0.25">
      <c r="A38" s="5">
        <v>35</v>
      </c>
      <c r="B38" s="5">
        <f t="shared" si="3"/>
        <v>47</v>
      </c>
      <c r="C38" s="7">
        <f>Data!$E$5*J37</f>
        <v>9.6636839557550509</v>
      </c>
      <c r="D38" s="7">
        <f>C38*Data!$E$6</f>
        <v>0.96636839557550513</v>
      </c>
      <c r="E38" s="7">
        <f>IF(MOD(A38,12)=1,E37*(1+Data!$E$13),E37)</f>
        <v>0.55125000000000002</v>
      </c>
      <c r="F38" s="7">
        <f>IF(MOD(A38,12)=1,F37*(1+Data!$E$13),'Term Insurance'!F37)</f>
        <v>1.1025</v>
      </c>
      <c r="G38" s="26">
        <f t="shared" si="1"/>
        <v>1.5962012012157241</v>
      </c>
      <c r="H38" s="5">
        <f>IF(MOD(A38,12)=1,H37*(1+IF('Term Insurance'!A38&lt;=Data!$E$11,Data!$E$10,Data!$E$12)),H37)</f>
        <v>1.44E-2</v>
      </c>
      <c r="I38" s="5">
        <f t="shared" si="6"/>
        <v>1.2079936378051048E-3</v>
      </c>
      <c r="J38" s="5">
        <f t="shared" si="4"/>
        <v>0.96520102870187396</v>
      </c>
      <c r="K38" s="19">
        <f t="shared" si="5"/>
        <v>1.167366873631137E-3</v>
      </c>
      <c r="L38" s="7">
        <f>K38*Data!$E$14</f>
        <v>1.1673668736311371</v>
      </c>
      <c r="M38" s="11">
        <f t="shared" si="2"/>
        <v>5.9337474853326846</v>
      </c>
    </row>
    <row r="39" spans="1:13" x14ac:dyDescent="0.25">
      <c r="A39" s="5">
        <v>36</v>
      </c>
      <c r="B39" s="5">
        <f t="shared" si="3"/>
        <v>47</v>
      </c>
      <c r="C39" s="7">
        <f>Data!$E$5*J38</f>
        <v>9.6520102870187401</v>
      </c>
      <c r="D39" s="7">
        <f>C39*Data!$E$6</f>
        <v>0.96520102870187408</v>
      </c>
      <c r="E39" s="7">
        <f>IF(MOD(A39,12)=1,E38*(1+Data!$E$13),E38)</f>
        <v>0.55125000000000002</v>
      </c>
      <c r="F39" s="7">
        <f>IF(MOD(A39,12)=1,F38*(1+Data!$E$13),'Term Insurance'!F38)</f>
        <v>1.1025</v>
      </c>
      <c r="G39" s="26">
        <f t="shared" si="1"/>
        <v>1.5942730003199987</v>
      </c>
      <c r="H39" s="5">
        <f>IF(MOD(A39,12)=1,H38*(1+IF('Term Insurance'!A39&lt;=Data!$E$11,Data!$E$10,Data!$E$12)),H38)</f>
        <v>1.44E-2</v>
      </c>
      <c r="I39" s="5">
        <f t="shared" si="6"/>
        <v>1.2079936378051048E-3</v>
      </c>
      <c r="J39" s="5">
        <f t="shared" si="4"/>
        <v>0.96403507199999916</v>
      </c>
      <c r="K39" s="19">
        <f t="shared" si="5"/>
        <v>1.1659567018748062E-3</v>
      </c>
      <c r="L39" s="7">
        <f>K39*Data!$E$14</f>
        <v>1.1659567018748063</v>
      </c>
      <c r="M39" s="11">
        <f t="shared" si="2"/>
        <v>5.9265795561220624</v>
      </c>
    </row>
    <row r="40" spans="1:13" x14ac:dyDescent="0.25">
      <c r="A40" s="5">
        <v>37</v>
      </c>
      <c r="B40" s="5">
        <f t="shared" si="3"/>
        <v>48</v>
      </c>
      <c r="C40" s="7">
        <f>Data!$E$5*J39</f>
        <v>9.6403507199999918</v>
      </c>
      <c r="D40" s="7">
        <f>C40*Data!$E$6</f>
        <v>0.96403507199999927</v>
      </c>
      <c r="E40" s="7">
        <f>IF(MOD(A40,12)=1,E39*(1+Data!$E$13),E39)</f>
        <v>0.57881250000000006</v>
      </c>
      <c r="F40" s="7">
        <f>IF(MOD(A40,12)=1,F39*(1+Data!$E$13),'Term Insurance'!F39)</f>
        <v>1.1576250000000001</v>
      </c>
      <c r="G40" s="26">
        <f t="shared" si="1"/>
        <v>1.6715568046144273</v>
      </c>
      <c r="H40" s="5">
        <f>IF(MOD(A40,12)=1,H39*(1+IF('Term Insurance'!A40&lt;=Data!$E$11,Data!$E$10,Data!$E$12)),H39)</f>
        <v>1.728E-2</v>
      </c>
      <c r="I40" s="5">
        <f t="shared" si="6"/>
        <v>1.4515323172281658E-3</v>
      </c>
      <c r="J40" s="5">
        <f t="shared" si="4"/>
        <v>0.96263574393804974</v>
      </c>
      <c r="K40" s="19">
        <f t="shared" si="5"/>
        <v>1.3993280619493803E-3</v>
      </c>
      <c r="L40" s="7">
        <f>K40*Data!$E$14</f>
        <v>1.3993280619493804</v>
      </c>
      <c r="M40" s="11">
        <f t="shared" si="2"/>
        <v>5.6054307814361843</v>
      </c>
    </row>
    <row r="41" spans="1:13" x14ac:dyDescent="0.25">
      <c r="A41" s="5">
        <v>38</v>
      </c>
      <c r="B41" s="5">
        <f t="shared" si="3"/>
        <v>48</v>
      </c>
      <c r="C41" s="7">
        <f>Data!$E$5*J40</f>
        <v>9.6263574393804969</v>
      </c>
      <c r="D41" s="7">
        <f>C41*Data!$E$6</f>
        <v>0.96263574393804974</v>
      </c>
      <c r="E41" s="7">
        <f>IF(MOD(A41,12)=1,E40*(1+Data!$E$13),E40)</f>
        <v>0.57881250000000006</v>
      </c>
      <c r="F41" s="7">
        <f>IF(MOD(A41,12)=1,F40*(1+Data!$E$13),'Term Insurance'!F40)</f>
        <v>1.1576250000000001</v>
      </c>
      <c r="G41" s="26">
        <f t="shared" si="1"/>
        <v>1.6691304858924469</v>
      </c>
      <c r="H41" s="5">
        <f>IF(MOD(A41,12)=1,H40*(1+IF('Term Insurance'!A41&lt;=Data!$E$11,Data!$E$10,Data!$E$12)),H40)</f>
        <v>1.728E-2</v>
      </c>
      <c r="I41" s="5">
        <f t="shared" si="6"/>
        <v>1.4515323172281658E-3</v>
      </c>
      <c r="J41" s="5">
        <f t="shared" si="4"/>
        <v>0.9612384470460047</v>
      </c>
      <c r="K41" s="19">
        <f t="shared" si="5"/>
        <v>1.3972968920450567E-3</v>
      </c>
      <c r="L41" s="7">
        <f>K41*Data!$E$14</f>
        <v>1.3972968920450566</v>
      </c>
      <c r="M41" s="11">
        <f t="shared" si="2"/>
        <v>5.5972943175049439</v>
      </c>
    </row>
    <row r="42" spans="1:13" x14ac:dyDescent="0.25">
      <c r="A42" s="5">
        <v>39</v>
      </c>
      <c r="B42" s="5">
        <f t="shared" si="3"/>
        <v>48</v>
      </c>
      <c r="C42" s="7">
        <f>Data!$E$5*J41</f>
        <v>9.6123844704600465</v>
      </c>
      <c r="D42" s="7">
        <f>C42*Data!$E$6</f>
        <v>0.9612384470460047</v>
      </c>
      <c r="E42" s="7">
        <f>IF(MOD(A42,12)=1,E41*(1+Data!$E$13),E41)</f>
        <v>0.57881250000000006</v>
      </c>
      <c r="F42" s="7">
        <f>IF(MOD(A42,12)=1,F41*(1+Data!$E$13),'Term Insurance'!F41)</f>
        <v>1.1576250000000001</v>
      </c>
      <c r="G42" s="26">
        <f t="shared" si="1"/>
        <v>1.6667076890505033</v>
      </c>
      <c r="H42" s="5">
        <f>IF(MOD(A42,12)=1,H41*(1+IF('Term Insurance'!A42&lt;=Data!$E$11,Data!$E$10,Data!$E$12)),H41)</f>
        <v>1.728E-2</v>
      </c>
      <c r="I42" s="5">
        <f t="shared" si="6"/>
        <v>1.4515323172281658E-3</v>
      </c>
      <c r="J42" s="5">
        <f t="shared" si="4"/>
        <v>0.95984317837555522</v>
      </c>
      <c r="K42" s="19">
        <f t="shared" si="5"/>
        <v>1.3952686704494907E-3</v>
      </c>
      <c r="L42" s="7">
        <f>K42*Data!$E$14</f>
        <v>1.3952686704494908</v>
      </c>
      <c r="M42" s="11">
        <f t="shared" si="2"/>
        <v>5.5891696639140473</v>
      </c>
    </row>
    <row r="43" spans="1:13" x14ac:dyDescent="0.25">
      <c r="A43" s="5">
        <v>40</v>
      </c>
      <c r="B43" s="5">
        <f t="shared" si="3"/>
        <v>48</v>
      </c>
      <c r="C43" s="7">
        <f>Data!$E$5*J42</f>
        <v>9.5984317837555526</v>
      </c>
      <c r="D43" s="7">
        <f>C43*Data!$E$6</f>
        <v>0.95984317837555533</v>
      </c>
      <c r="E43" s="7">
        <f>IF(MOD(A43,12)=1,E42*(1+Data!$E$13),E42)</f>
        <v>0.57881250000000006</v>
      </c>
      <c r="F43" s="7">
        <f>IF(MOD(A43,12)=1,F42*(1+Data!$E$13),'Term Insurance'!F42)</f>
        <v>1.1576250000000001</v>
      </c>
      <c r="G43" s="26">
        <f t="shared" si="1"/>
        <v>1.6642884089764738</v>
      </c>
      <c r="H43" s="5">
        <f>IF(MOD(A43,12)=1,H42*(1+IF('Term Insurance'!A43&lt;=Data!$E$11,Data!$E$10,Data!$E$12)),H42)</f>
        <v>1.728E-2</v>
      </c>
      <c r="I43" s="5">
        <f t="shared" si="6"/>
        <v>1.4515323172281658E-3</v>
      </c>
      <c r="J43" s="5">
        <f t="shared" si="4"/>
        <v>0.95844993498267206</v>
      </c>
      <c r="K43" s="19">
        <f t="shared" si="5"/>
        <v>1.3932433928831173E-3</v>
      </c>
      <c r="L43" s="7">
        <f>K43*Data!$E$14</f>
        <v>1.3932433928831172</v>
      </c>
      <c r="M43" s="11">
        <f t="shared" si="2"/>
        <v>5.581056803520406</v>
      </c>
    </row>
    <row r="44" spans="1:13" x14ac:dyDescent="0.25">
      <c r="A44" s="5">
        <v>41</v>
      </c>
      <c r="B44" s="5">
        <f t="shared" si="3"/>
        <v>48</v>
      </c>
      <c r="C44" s="7">
        <f>Data!$E$5*J43</f>
        <v>9.5844993498267215</v>
      </c>
      <c r="D44" s="7">
        <f>C44*Data!$E$6</f>
        <v>0.95844993498267217</v>
      </c>
      <c r="E44" s="7">
        <f>IF(MOD(A44,12)=1,E43*(1+Data!$E$13),E43)</f>
        <v>0.57881250000000006</v>
      </c>
      <c r="F44" s="7">
        <f>IF(MOD(A44,12)=1,F43*(1+Data!$E$13),'Term Insurance'!F43)</f>
        <v>1.1576250000000001</v>
      </c>
      <c r="G44" s="26">
        <f t="shared" si="1"/>
        <v>1.6618726405656561</v>
      </c>
      <c r="H44" s="5">
        <f>IF(MOD(A44,12)=1,H43*(1+IF('Term Insurance'!A44&lt;=Data!$E$11,Data!$E$10,Data!$E$12)),H43)</f>
        <v>1.728E-2</v>
      </c>
      <c r="I44" s="5">
        <f t="shared" si="6"/>
        <v>1.4515323172281658E-3</v>
      </c>
      <c r="J44" s="5">
        <f t="shared" si="4"/>
        <v>0.95705871392759945</v>
      </c>
      <c r="K44" s="19">
        <f t="shared" si="5"/>
        <v>1.3912210550725828E-3</v>
      </c>
      <c r="L44" s="7">
        <f>K44*Data!$E$14</f>
        <v>1.3912210550725828</v>
      </c>
      <c r="M44" s="11">
        <f t="shared" si="2"/>
        <v>5.5729557192058099</v>
      </c>
    </row>
    <row r="45" spans="1:13" x14ac:dyDescent="0.25">
      <c r="A45" s="5">
        <v>42</v>
      </c>
      <c r="B45" s="5">
        <f t="shared" si="3"/>
        <v>48</v>
      </c>
      <c r="C45" s="7">
        <f>Data!$E$5*J44</f>
        <v>9.5705871392759949</v>
      </c>
      <c r="D45" s="7">
        <f>C45*Data!$E$6</f>
        <v>0.95705871392759956</v>
      </c>
      <c r="E45" s="7">
        <f>IF(MOD(A45,12)=1,E44*(1+Data!$E$13),E44)</f>
        <v>0.57881250000000006</v>
      </c>
      <c r="F45" s="7">
        <f>IF(MOD(A45,12)=1,F44*(1+Data!$E$13),'Term Insurance'!F44)</f>
        <v>1.1576250000000001</v>
      </c>
      <c r="G45" s="26">
        <f t="shared" si="1"/>
        <v>1.6594603787207578</v>
      </c>
      <c r="H45" s="5">
        <f>IF(MOD(A45,12)=1,H44*(1+IF('Term Insurance'!A45&lt;=Data!$E$11,Data!$E$10,Data!$E$12)),H44)</f>
        <v>1.728E-2</v>
      </c>
      <c r="I45" s="5">
        <f t="shared" si="6"/>
        <v>1.4515323172281658E-3</v>
      </c>
      <c r="J45" s="5">
        <f t="shared" si="4"/>
        <v>0.95566951227484875</v>
      </c>
      <c r="K45" s="19">
        <f t="shared" si="5"/>
        <v>1.3892016527507366E-3</v>
      </c>
      <c r="L45" s="7">
        <f>K45*Data!$E$14</f>
        <v>1.3892016527507365</v>
      </c>
      <c r="M45" s="11">
        <f t="shared" si="2"/>
        <v>5.5648663938769012</v>
      </c>
    </row>
    <row r="46" spans="1:13" x14ac:dyDescent="0.25">
      <c r="A46" s="5">
        <v>43</v>
      </c>
      <c r="B46" s="5">
        <f t="shared" si="3"/>
        <v>48</v>
      </c>
      <c r="C46" s="7">
        <f>Data!$E$5*J45</f>
        <v>9.5566951227484882</v>
      </c>
      <c r="D46" s="7">
        <f>C46*Data!$E$6</f>
        <v>0.95566951227484886</v>
      </c>
      <c r="E46" s="7">
        <f>IF(MOD(A46,12)=1,E45*(1+Data!$E$13),E45)</f>
        <v>0.57881250000000006</v>
      </c>
      <c r="F46" s="7">
        <f>IF(MOD(A46,12)=1,F45*(1+Data!$E$13),'Term Insurance'!F45)</f>
        <v>1.1576250000000001</v>
      </c>
      <c r="G46" s="26">
        <f t="shared" si="1"/>
        <v>1.6570516183518849</v>
      </c>
      <c r="H46" s="5">
        <f>IF(MOD(A46,12)=1,H45*(1+IF('Term Insurance'!A46&lt;=Data!$E$11,Data!$E$10,Data!$E$12)),H45)</f>
        <v>1.728E-2</v>
      </c>
      <c r="I46" s="5">
        <f t="shared" si="6"/>
        <v>1.4515323172281658E-3</v>
      </c>
      <c r="J46" s="5">
        <f t="shared" si="4"/>
        <v>0.95428232709319216</v>
      </c>
      <c r="K46" s="19">
        <f t="shared" si="5"/>
        <v>1.3871851816566222E-3</v>
      </c>
      <c r="L46" s="7">
        <f>K46*Data!$E$14</f>
        <v>1.3871851816566223</v>
      </c>
      <c r="M46" s="11">
        <f t="shared" si="2"/>
        <v>5.5567888104651324</v>
      </c>
    </row>
    <row r="47" spans="1:13" x14ac:dyDescent="0.25">
      <c r="A47" s="5">
        <v>44</v>
      </c>
      <c r="B47" s="5">
        <f t="shared" si="3"/>
        <v>48</v>
      </c>
      <c r="C47" s="7">
        <f>Data!$E$5*J46</f>
        <v>9.5428232709319225</v>
      </c>
      <c r="D47" s="7">
        <f>C47*Data!$E$6</f>
        <v>0.95428232709319227</v>
      </c>
      <c r="E47" s="7">
        <f>IF(MOD(A47,12)=1,E46*(1+Data!$E$13),E46)</f>
        <v>0.57881250000000006</v>
      </c>
      <c r="F47" s="7">
        <f>IF(MOD(A47,12)=1,F46*(1+Data!$E$13),'Term Insurance'!F46)</f>
        <v>1.1576250000000001</v>
      </c>
      <c r="G47" s="26">
        <f t="shared" si="1"/>
        <v>1.654646354376532</v>
      </c>
      <c r="H47" s="5">
        <f>IF(MOD(A47,12)=1,H46*(1+IF('Term Insurance'!A47&lt;=Data!$E$11,Data!$E$10,Data!$E$12)),H46)</f>
        <v>1.728E-2</v>
      </c>
      <c r="I47" s="5">
        <f t="shared" si="6"/>
        <v>1.4515323172281658E-3</v>
      </c>
      <c r="J47" s="5">
        <f t="shared" si="4"/>
        <v>0.95289715545565667</v>
      </c>
      <c r="K47" s="19">
        <f t="shared" si="5"/>
        <v>1.3851716375354677E-3</v>
      </c>
      <c r="L47" s="7">
        <f>K47*Data!$E$14</f>
        <v>1.3851716375354677</v>
      </c>
      <c r="M47" s="11">
        <f t="shared" si="2"/>
        <v>5.54872295192673</v>
      </c>
    </row>
    <row r="48" spans="1:13" x14ac:dyDescent="0.25">
      <c r="A48" s="5">
        <v>45</v>
      </c>
      <c r="B48" s="5">
        <f t="shared" si="3"/>
        <v>48</v>
      </c>
      <c r="C48" s="7">
        <f>Data!$E$5*J47</f>
        <v>9.5289715545565663</v>
      </c>
      <c r="D48" s="7">
        <f>C48*Data!$E$6</f>
        <v>0.95289715545565667</v>
      </c>
      <c r="E48" s="7">
        <f>IF(MOD(A48,12)=1,E47*(1+Data!$E$13),E47)</f>
        <v>0.57881250000000006</v>
      </c>
      <c r="F48" s="7">
        <f>IF(MOD(A48,12)=1,F47*(1+Data!$E$13),'Term Insurance'!F47)</f>
        <v>1.1576250000000001</v>
      </c>
      <c r="G48" s="26">
        <f t="shared" si="1"/>
        <v>1.6522445817195706</v>
      </c>
      <c r="H48" s="5">
        <f>IF(MOD(A48,12)=1,H47*(1+IF('Term Insurance'!A48&lt;=Data!$E$11,Data!$E$10,Data!$E$12)),H47)</f>
        <v>1.728E-2</v>
      </c>
      <c r="I48" s="5">
        <f t="shared" si="6"/>
        <v>1.4515323172281658E-3</v>
      </c>
      <c r="J48" s="5">
        <f t="shared" si="4"/>
        <v>0.95151399443951801</v>
      </c>
      <c r="K48" s="19">
        <f t="shared" si="5"/>
        <v>1.3831610161386771E-3</v>
      </c>
      <c r="L48" s="7">
        <f>K48*Data!$E$14</f>
        <v>1.3831610161386771</v>
      </c>
      <c r="M48" s="11">
        <f t="shared" si="2"/>
        <v>5.5406688012426608</v>
      </c>
    </row>
    <row r="49" spans="1:13" x14ac:dyDescent="0.25">
      <c r="A49" s="5">
        <v>46</v>
      </c>
      <c r="B49" s="5">
        <f t="shared" si="3"/>
        <v>48</v>
      </c>
      <c r="C49" s="7">
        <f>Data!$E$5*J48</f>
        <v>9.5151399443951803</v>
      </c>
      <c r="D49" s="7">
        <f>C49*Data!$E$6</f>
        <v>0.95151399443951812</v>
      </c>
      <c r="E49" s="7">
        <f>IF(MOD(A49,12)=1,E48*(1+Data!$E$13),E48)</f>
        <v>0.57881250000000006</v>
      </c>
      <c r="F49" s="7">
        <f>IF(MOD(A49,12)=1,F48*(1+Data!$E$13),'Term Insurance'!F48)</f>
        <v>1.1576250000000001</v>
      </c>
      <c r="G49" s="26">
        <f t="shared" si="1"/>
        <v>1.6498462953132396</v>
      </c>
      <c r="H49" s="5">
        <f>IF(MOD(A49,12)=1,H48*(1+IF('Term Insurance'!A49&lt;=Data!$E$11,Data!$E$10,Data!$E$12)),H48)</f>
        <v>1.728E-2</v>
      </c>
      <c r="I49" s="5">
        <f t="shared" si="6"/>
        <v>1.4515323172281658E-3</v>
      </c>
      <c r="J49" s="5">
        <f t="shared" si="4"/>
        <v>0.95013284112629415</v>
      </c>
      <c r="K49" s="19">
        <f t="shared" si="5"/>
        <v>1.3811533132238216E-3</v>
      </c>
      <c r="L49" s="7">
        <f>K49*Data!$E$14</f>
        <v>1.3811533132238216</v>
      </c>
      <c r="M49" s="11">
        <f t="shared" si="2"/>
        <v>5.5326263414186014</v>
      </c>
    </row>
    <row r="50" spans="1:13" x14ac:dyDescent="0.25">
      <c r="A50" s="5">
        <v>47</v>
      </c>
      <c r="B50" s="5">
        <f t="shared" si="3"/>
        <v>48</v>
      </c>
      <c r="C50" s="7">
        <f>Data!$E$5*J49</f>
        <v>9.501328411262941</v>
      </c>
      <c r="D50" s="7">
        <f>C50*Data!$E$6</f>
        <v>0.95013284112629415</v>
      </c>
      <c r="E50" s="7">
        <f>IF(MOD(A50,12)=1,E49*(1+Data!$E$13),E49)</f>
        <v>0.57881250000000006</v>
      </c>
      <c r="F50" s="7">
        <f>IF(MOD(A50,12)=1,F49*(1+Data!$E$13),'Term Insurance'!F49)</f>
        <v>1.1576250000000001</v>
      </c>
      <c r="G50" s="26">
        <f t="shared" si="1"/>
        <v>1.6474514900971331</v>
      </c>
      <c r="H50" s="5">
        <f>IF(MOD(A50,12)=1,H49*(1+IF('Term Insurance'!A50&lt;=Data!$E$11,Data!$E$10,Data!$E$12)),H49)</f>
        <v>1.728E-2</v>
      </c>
      <c r="I50" s="5">
        <f t="shared" si="6"/>
        <v>1.4515323172281658E-3</v>
      </c>
      <c r="J50" s="5">
        <f t="shared" si="4"/>
        <v>0.94875369260173947</v>
      </c>
      <c r="K50" s="19">
        <f t="shared" si="5"/>
        <v>1.3791485245546304E-3</v>
      </c>
      <c r="L50" s="7">
        <f>K50*Data!$E$14</f>
        <v>1.3791485245546304</v>
      </c>
      <c r="M50" s="11">
        <f t="shared" si="2"/>
        <v>5.5245955554848836</v>
      </c>
    </row>
    <row r="51" spans="1:13" x14ac:dyDescent="0.25">
      <c r="A51" s="5">
        <v>48</v>
      </c>
      <c r="B51" s="5">
        <f t="shared" si="3"/>
        <v>48</v>
      </c>
      <c r="C51" s="7">
        <f>Data!$E$5*J50</f>
        <v>9.4875369260173947</v>
      </c>
      <c r="D51" s="7">
        <f>C51*Data!$E$6</f>
        <v>0.94875369260173947</v>
      </c>
      <c r="E51" s="7">
        <f>IF(MOD(A51,12)=1,E50*(1+Data!$E$13),E50)</f>
        <v>0.57881250000000006</v>
      </c>
      <c r="F51" s="7">
        <f>IF(MOD(A51,12)=1,F50*(1+Data!$E$13),'Term Insurance'!F50)</f>
        <v>1.1576250000000001</v>
      </c>
      <c r="G51" s="26">
        <f t="shared" si="1"/>
        <v>1.6450601610181914</v>
      </c>
      <c r="H51" s="5">
        <f>IF(MOD(A51,12)=1,H50*(1+IF('Term Insurance'!A51&lt;=Data!$E$11,Data!$E$10,Data!$E$12)),H50)</f>
        <v>1.728E-2</v>
      </c>
      <c r="I51" s="5">
        <f t="shared" si="6"/>
        <v>1.4515323172281658E-3</v>
      </c>
      <c r="J51" s="5">
        <f t="shared" si="4"/>
        <v>0.94737654595583853</v>
      </c>
      <c r="K51" s="19">
        <f t="shared" si="5"/>
        <v>1.3771466459009819E-3</v>
      </c>
      <c r="L51" s="7">
        <f>K51*Data!$E$14</f>
        <v>1.3771466459009818</v>
      </c>
      <c r="M51" s="11">
        <f t="shared" si="2"/>
        <v>5.5165764264964814</v>
      </c>
    </row>
    <row r="52" spans="1:13" x14ac:dyDescent="0.25">
      <c r="A52" s="5">
        <v>49</v>
      </c>
      <c r="B52" s="5">
        <f t="shared" si="3"/>
        <v>49</v>
      </c>
      <c r="C52" s="7">
        <f>Data!$E$5*J51</f>
        <v>9.4737654595583862</v>
      </c>
      <c r="D52" s="7">
        <f>C52*Data!$E$6</f>
        <v>0.94737654595583864</v>
      </c>
      <c r="E52" s="7">
        <f>IF(MOD(A52,12)=1,E51*(1+Data!$E$13),E51)</f>
        <v>0.60775312500000012</v>
      </c>
      <c r="F52" s="7">
        <f>IF(MOD(A52,12)=1,F51*(1+Data!$E$13),'Term Insurance'!F51)</f>
        <v>1.2155062500000002</v>
      </c>
      <c r="G52" s="26">
        <f t="shared" si="1"/>
        <v>1.7242996228117919</v>
      </c>
      <c r="H52" s="5">
        <f>IF(MOD(A52,12)=1,H51*(1+IF('Term Insurance'!A52&lt;=Data!$E$11,Data!$E$10,Data!$E$12)),H51)</f>
        <v>2.0736000000000001E-2</v>
      </c>
      <c r="I52" s="5">
        <f t="shared" si="6"/>
        <v>1.7446438267666453E-3</v>
      </c>
      <c r="J52" s="5">
        <f t="shared" si="4"/>
        <v>0.94572371131331312</v>
      </c>
      <c r="K52" s="19">
        <f t="shared" si="5"/>
        <v>1.6528346425253608E-3</v>
      </c>
      <c r="L52" s="7">
        <f>K52*Data!$E$14</f>
        <v>1.6528346425253608</v>
      </c>
      <c r="M52" s="11">
        <f t="shared" si="2"/>
        <v>5.1492546482653943</v>
      </c>
    </row>
    <row r="53" spans="1:13" x14ac:dyDescent="0.25">
      <c r="A53" s="5">
        <v>50</v>
      </c>
      <c r="B53" s="5">
        <f t="shared" si="3"/>
        <v>49</v>
      </c>
      <c r="C53" s="7">
        <f>Data!$E$5*J52</f>
        <v>9.4572371131331305</v>
      </c>
      <c r="D53" s="7">
        <f>C53*Data!$E$6</f>
        <v>0.94572371131331312</v>
      </c>
      <c r="E53" s="7">
        <f>IF(MOD(A53,12)=1,E52*(1+Data!$E$13),E52)</f>
        <v>0.60775312500000012</v>
      </c>
      <c r="F53" s="7">
        <f>IF(MOD(A53,12)=1,F52*(1+Data!$E$13),'Term Insurance'!F52)</f>
        <v>1.2155062500000002</v>
      </c>
      <c r="G53" s="26">
        <f t="shared" si="1"/>
        <v>1.7212913341193574</v>
      </c>
      <c r="H53" s="5">
        <f>IF(MOD(A53,12)=1,H52*(1+IF('Term Insurance'!A53&lt;=Data!$E$11,Data!$E$10,Data!$E$12)),H52)</f>
        <v>2.0736000000000001E-2</v>
      </c>
      <c r="I53" s="5">
        <f t="shared" si="6"/>
        <v>1.7446438267666453E-3</v>
      </c>
      <c r="J53" s="5">
        <f t="shared" si="4"/>
        <v>0.94407376027854351</v>
      </c>
      <c r="K53" s="19">
        <f t="shared" si="5"/>
        <v>1.6499510347696127E-3</v>
      </c>
      <c r="L53" s="7">
        <f>K53*Data!$E$14</f>
        <v>1.6499510347696127</v>
      </c>
      <c r="M53" s="11">
        <f t="shared" si="2"/>
        <v>5.1402710329308476</v>
      </c>
    </row>
    <row r="54" spans="1:13" x14ac:dyDescent="0.25">
      <c r="A54" s="5">
        <v>51</v>
      </c>
      <c r="B54" s="5">
        <f t="shared" si="3"/>
        <v>49</v>
      </c>
      <c r="C54" s="7">
        <f>Data!$E$5*J53</f>
        <v>9.4407376027854344</v>
      </c>
      <c r="D54" s="7">
        <f>C54*Data!$E$6</f>
        <v>0.94407376027854351</v>
      </c>
      <c r="E54" s="7">
        <f>IF(MOD(A54,12)=1,E53*(1+Data!$E$13),E53)</f>
        <v>0.60775312500000012</v>
      </c>
      <c r="F54" s="7">
        <f>IF(MOD(A54,12)=1,F53*(1+Data!$E$13),'Term Insurance'!F53)</f>
        <v>1.2155062500000002</v>
      </c>
      <c r="G54" s="26">
        <f t="shared" si="1"/>
        <v>1.7182882938192192</v>
      </c>
      <c r="H54" s="5">
        <f>IF(MOD(A54,12)=1,H53*(1+IF('Term Insurance'!A54&lt;=Data!$E$11,Data!$E$10,Data!$E$12)),H53)</f>
        <v>2.0736000000000001E-2</v>
      </c>
      <c r="I54" s="5">
        <f t="shared" si="6"/>
        <v>1.7446438267666453E-3</v>
      </c>
      <c r="J54" s="5">
        <f t="shared" si="4"/>
        <v>0.94242668782066119</v>
      </c>
      <c r="K54" s="19">
        <f t="shared" si="5"/>
        <v>1.6470724578823348E-3</v>
      </c>
      <c r="L54" s="7">
        <f>K54*Data!$E$14</f>
        <v>1.6470724578823348</v>
      </c>
      <c r="M54" s="11">
        <f t="shared" si="2"/>
        <v>5.1313030908053374</v>
      </c>
    </row>
    <row r="55" spans="1:13" x14ac:dyDescent="0.25">
      <c r="A55" s="5">
        <v>52</v>
      </c>
      <c r="B55" s="5">
        <f t="shared" si="3"/>
        <v>49</v>
      </c>
      <c r="C55" s="7">
        <f>Data!$E$5*J54</f>
        <v>9.4242668782066126</v>
      </c>
      <c r="D55" s="7">
        <f>C55*Data!$E$6</f>
        <v>0.9424266878206613</v>
      </c>
      <c r="E55" s="7">
        <f>IF(MOD(A55,12)=1,E54*(1+Data!$E$13),E54)</f>
        <v>0.60775312500000012</v>
      </c>
      <c r="F55" s="7">
        <f>IF(MOD(A55,12)=1,F54*(1+Data!$E$13),'Term Insurance'!F54)</f>
        <v>1.2155062500000002</v>
      </c>
      <c r="G55" s="26">
        <f t="shared" si="1"/>
        <v>1.7152904927548021</v>
      </c>
      <c r="H55" s="5">
        <f>IF(MOD(A55,12)=1,H54*(1+IF('Term Insurance'!A55&lt;=Data!$E$11,Data!$E$10,Data!$E$12)),H54)</f>
        <v>2.0736000000000001E-2</v>
      </c>
      <c r="I55" s="5">
        <f t="shared" si="6"/>
        <v>1.7446438267666453E-3</v>
      </c>
      <c r="J55" s="5">
        <f t="shared" si="4"/>
        <v>0.94078248891757477</v>
      </c>
      <c r="K55" s="19">
        <f t="shared" si="5"/>
        <v>1.644198903086453E-3</v>
      </c>
      <c r="L55" s="7">
        <f>K55*Data!$E$14</f>
        <v>1.644198903086453</v>
      </c>
      <c r="M55" s="11">
        <f t="shared" si="2"/>
        <v>5.1223507945446958</v>
      </c>
    </row>
    <row r="56" spans="1:13" x14ac:dyDescent="0.25">
      <c r="A56" s="5">
        <v>53</v>
      </c>
      <c r="B56" s="5">
        <f t="shared" si="3"/>
        <v>49</v>
      </c>
      <c r="C56" s="7">
        <f>Data!$E$5*J55</f>
        <v>9.4078248891757479</v>
      </c>
      <c r="D56" s="7">
        <f>C56*Data!$E$6</f>
        <v>0.94078248891757488</v>
      </c>
      <c r="E56" s="7">
        <f>IF(MOD(A56,12)=1,E55*(1+Data!$E$13),E55)</f>
        <v>0.60775312500000012</v>
      </c>
      <c r="F56" s="7">
        <f>IF(MOD(A56,12)=1,F55*(1+Data!$E$13),'Term Insurance'!F55)</f>
        <v>1.2155062500000002</v>
      </c>
      <c r="G56" s="26">
        <f t="shared" si="1"/>
        <v>1.7122979217855061</v>
      </c>
      <c r="H56" s="5">
        <f>IF(MOD(A56,12)=1,H55*(1+IF('Term Insurance'!A56&lt;=Data!$E$11,Data!$E$10,Data!$E$12)),H55)</f>
        <v>2.0736000000000001E-2</v>
      </c>
      <c r="I56" s="5">
        <f t="shared" si="6"/>
        <v>1.7446438267666453E-3</v>
      </c>
      <c r="J56" s="5">
        <f t="shared" si="4"/>
        <v>0.93914115855595459</v>
      </c>
      <c r="K56" s="19">
        <f t="shared" si="5"/>
        <v>1.6413303616202067E-3</v>
      </c>
      <c r="L56" s="7">
        <f>K56*Data!$E$14</f>
        <v>1.6413303616202068</v>
      </c>
      <c r="M56" s="11">
        <f t="shared" si="2"/>
        <v>5.1134141168524598</v>
      </c>
    </row>
    <row r="57" spans="1:13" x14ac:dyDescent="0.25">
      <c r="A57" s="5">
        <v>54</v>
      </c>
      <c r="B57" s="5">
        <f t="shared" si="3"/>
        <v>49</v>
      </c>
      <c r="C57" s="7">
        <f>Data!$E$5*J56</f>
        <v>9.3914115855595455</v>
      </c>
      <c r="D57" s="7">
        <f>C57*Data!$E$6</f>
        <v>0.93914115855595459</v>
      </c>
      <c r="E57" s="7">
        <f>IF(MOD(A57,12)=1,E56*(1+Data!$E$13),E56)</f>
        <v>0.60775312500000012</v>
      </c>
      <c r="F57" s="7">
        <f>IF(MOD(A57,12)=1,F56*(1+Data!$E$13),'Term Insurance'!F56)</f>
        <v>1.2155062500000002</v>
      </c>
      <c r="G57" s="26">
        <f t="shared" si="1"/>
        <v>1.7093105717866777</v>
      </c>
      <c r="H57" s="5">
        <f>IF(MOD(A57,12)=1,H56*(1+IF('Term Insurance'!A57&lt;=Data!$E$11,Data!$E$10,Data!$E$12)),H56)</f>
        <v>2.0736000000000001E-2</v>
      </c>
      <c r="I57" s="5">
        <f t="shared" si="6"/>
        <v>1.7446438267666453E-3</v>
      </c>
      <c r="J57" s="5">
        <f t="shared" si="4"/>
        <v>0.93750269173121747</v>
      </c>
      <c r="K57" s="19">
        <f t="shared" si="5"/>
        <v>1.6384668247371214E-3</v>
      </c>
      <c r="L57" s="7">
        <f>K57*Data!$E$14</f>
        <v>1.6384668247371215</v>
      </c>
      <c r="M57" s="11">
        <f t="shared" si="2"/>
        <v>5.1044930304797909</v>
      </c>
    </row>
    <row r="58" spans="1:13" x14ac:dyDescent="0.25">
      <c r="A58" s="5">
        <v>55</v>
      </c>
      <c r="B58" s="5">
        <f t="shared" si="3"/>
        <v>49</v>
      </c>
      <c r="C58" s="7">
        <f>Data!$E$5*J57</f>
        <v>9.3750269173121747</v>
      </c>
      <c r="D58" s="7">
        <f>C58*Data!$E$6</f>
        <v>0.93750269173121747</v>
      </c>
      <c r="E58" s="7">
        <f>IF(MOD(A58,12)=1,E57*(1+Data!$E$13),E57)</f>
        <v>0.60775312500000012</v>
      </c>
      <c r="F58" s="7">
        <f>IF(MOD(A58,12)=1,F57*(1+Data!$E$13),'Term Insurance'!F57)</f>
        <v>1.2155062500000002</v>
      </c>
      <c r="G58" s="26">
        <f t="shared" si="1"/>
        <v>1.706328433649583</v>
      </c>
      <c r="H58" s="5">
        <f>IF(MOD(A58,12)=1,H57*(1+IF('Term Insurance'!A58&lt;=Data!$E$11,Data!$E$10,Data!$E$12)),H57)</f>
        <v>2.0736000000000001E-2</v>
      </c>
      <c r="I58" s="5">
        <f t="shared" si="6"/>
        <v>1.7446438267666453E-3</v>
      </c>
      <c r="J58" s="5">
        <f t="shared" si="4"/>
        <v>0.93586708344751146</v>
      </c>
      <c r="K58" s="19">
        <f t="shared" si="5"/>
        <v>1.6356082837059819E-3</v>
      </c>
      <c r="L58" s="7">
        <f>K58*Data!$E$14</f>
        <v>1.6356082837059818</v>
      </c>
      <c r="M58" s="11">
        <f t="shared" si="2"/>
        <v>5.0955875082253934</v>
      </c>
    </row>
    <row r="59" spans="1:13" x14ac:dyDescent="0.25">
      <c r="A59" s="5">
        <v>56</v>
      </c>
      <c r="B59" s="5">
        <f t="shared" si="3"/>
        <v>49</v>
      </c>
      <c r="C59" s="7">
        <f>Data!$E$5*J58</f>
        <v>9.3586708344751148</v>
      </c>
      <c r="D59" s="7">
        <f>C59*Data!$E$6</f>
        <v>0.93586708344751157</v>
      </c>
      <c r="E59" s="7">
        <f>IF(MOD(A59,12)=1,E58*(1+Data!$E$13),E58)</f>
        <v>0.60775312500000012</v>
      </c>
      <c r="F59" s="7">
        <f>IF(MOD(A59,12)=1,F58*(1+Data!$E$13),'Term Insurance'!F58)</f>
        <v>1.2155062500000002</v>
      </c>
      <c r="G59" s="26">
        <f t="shared" si="1"/>
        <v>1.7033514982813798</v>
      </c>
      <c r="H59" s="5">
        <f>IF(MOD(A59,12)=1,H58*(1+IF('Term Insurance'!A59&lt;=Data!$E$11,Data!$E$10,Data!$E$12)),H58)</f>
        <v>2.0736000000000001E-2</v>
      </c>
      <c r="I59" s="5">
        <f t="shared" si="6"/>
        <v>1.7446438267666453E-3</v>
      </c>
      <c r="J59" s="5">
        <f t="shared" si="4"/>
        <v>0.93423432871770062</v>
      </c>
      <c r="K59" s="19">
        <f t="shared" si="5"/>
        <v>1.6327547298108057E-3</v>
      </c>
      <c r="L59" s="7">
        <f>K59*Data!$E$14</f>
        <v>1.6327547298108056</v>
      </c>
      <c r="M59" s="11">
        <f t="shared" si="2"/>
        <v>5.0866975229354168</v>
      </c>
    </row>
    <row r="60" spans="1:13" x14ac:dyDescent="0.25">
      <c r="A60" s="5">
        <v>57</v>
      </c>
      <c r="B60" s="5">
        <f t="shared" si="3"/>
        <v>49</v>
      </c>
      <c r="C60" s="7">
        <f>Data!$E$5*J59</f>
        <v>9.3423432871770054</v>
      </c>
      <c r="D60" s="7">
        <f>C60*Data!$E$6</f>
        <v>0.93423432871770062</v>
      </c>
      <c r="E60" s="7">
        <f>IF(MOD(A60,12)=1,E59*(1+Data!$E$13),E59)</f>
        <v>0.60775312500000012</v>
      </c>
      <c r="F60" s="7">
        <f>IF(MOD(A60,12)=1,F59*(1+Data!$E$13),'Term Insurance'!F59)</f>
        <v>1.2155062500000002</v>
      </c>
      <c r="G60" s="26">
        <f t="shared" si="1"/>
        <v>1.7003797566050896</v>
      </c>
      <c r="H60" s="5">
        <f>IF(MOD(A60,12)=1,H59*(1+IF('Term Insurance'!A60&lt;=Data!$E$11,Data!$E$10,Data!$E$12)),H59)</f>
        <v>2.0736000000000001E-2</v>
      </c>
      <c r="I60" s="5">
        <f t="shared" si="6"/>
        <v>1.7446438267666453E-3</v>
      </c>
      <c r="J60" s="5">
        <f t="shared" si="4"/>
        <v>0.93260442256334986</v>
      </c>
      <c r="K60" s="19">
        <f t="shared" si="5"/>
        <v>1.6299061543508173E-3</v>
      </c>
      <c r="L60" s="7">
        <f>K60*Data!$E$14</f>
        <v>1.6299061543508173</v>
      </c>
      <c r="M60" s="11">
        <f t="shared" si="2"/>
        <v>5.0778230475033981</v>
      </c>
    </row>
    <row r="61" spans="1:13" x14ac:dyDescent="0.25">
      <c r="A61" s="5">
        <v>58</v>
      </c>
      <c r="B61" s="5">
        <f t="shared" si="3"/>
        <v>49</v>
      </c>
      <c r="C61" s="7">
        <f>Data!$E$5*J60</f>
        <v>9.326044225633499</v>
      </c>
      <c r="D61" s="7">
        <f>C61*Data!$E$6</f>
        <v>0.93260442256334997</v>
      </c>
      <c r="E61" s="7">
        <f>IF(MOD(A61,12)=1,E60*(1+Data!$E$13),E60)</f>
        <v>0.60775312500000012</v>
      </c>
      <c r="F61" s="7">
        <f>IF(MOD(A61,12)=1,F60*(1+Data!$E$13),'Term Insurance'!F60)</f>
        <v>1.2155062500000002</v>
      </c>
      <c r="G61" s="26">
        <f t="shared" si="1"/>
        <v>1.6974131995595694</v>
      </c>
      <c r="H61" s="5">
        <f>IF(MOD(A61,12)=1,H60*(1+IF('Term Insurance'!A61&lt;=Data!$E$11,Data!$E$10,Data!$E$12)),H60)</f>
        <v>2.0736000000000001E-2</v>
      </c>
      <c r="I61" s="5">
        <f t="shared" si="6"/>
        <v>1.7446438267666453E-3</v>
      </c>
      <c r="J61" s="5">
        <f t="shared" si="4"/>
        <v>0.93097736001470943</v>
      </c>
      <c r="K61" s="19">
        <f t="shared" si="5"/>
        <v>1.6270625486404203E-3</v>
      </c>
      <c r="L61" s="7">
        <f>K61*Data!$E$14</f>
        <v>1.6270625486404202</v>
      </c>
      <c r="M61" s="11">
        <f t="shared" si="2"/>
        <v>5.0689640548701593</v>
      </c>
    </row>
    <row r="62" spans="1:13" x14ac:dyDescent="0.25">
      <c r="A62" s="5">
        <v>59</v>
      </c>
      <c r="B62" s="5">
        <f t="shared" si="3"/>
        <v>49</v>
      </c>
      <c r="C62" s="7">
        <f>Data!$E$5*J61</f>
        <v>9.3097736001470945</v>
      </c>
      <c r="D62" s="7">
        <f>C62*Data!$E$6</f>
        <v>0.93097736001470954</v>
      </c>
      <c r="E62" s="7">
        <f>IF(MOD(A62,12)=1,E61*(1+Data!$E$13),E61)</f>
        <v>0.60775312500000012</v>
      </c>
      <c r="F62" s="7">
        <f>IF(MOD(A62,12)=1,F61*(1+Data!$E$13),'Term Insurance'!F61)</f>
        <v>1.2155062500000002</v>
      </c>
      <c r="G62" s="26">
        <f t="shared" si="1"/>
        <v>1.6944518180994856</v>
      </c>
      <c r="H62" s="5">
        <f>IF(MOD(A62,12)=1,H61*(1+IF('Term Insurance'!A62&lt;=Data!$E$11,Data!$E$10,Data!$E$12)),H61)</f>
        <v>2.0736000000000001E-2</v>
      </c>
      <c r="I62" s="5">
        <f t="shared" si="6"/>
        <v>1.7446438267666453E-3</v>
      </c>
      <c r="J62" s="5">
        <f t="shared" si="4"/>
        <v>0.92935313611070025</v>
      </c>
      <c r="K62" s="19">
        <f t="shared" si="5"/>
        <v>1.6242239040091715E-3</v>
      </c>
      <c r="L62" s="7">
        <f>K62*Data!$E$14</f>
        <v>1.6242239040091715</v>
      </c>
      <c r="M62" s="11">
        <f t="shared" si="2"/>
        <v>5.0601205180237274</v>
      </c>
    </row>
    <row r="63" spans="1:13" x14ac:dyDescent="0.25">
      <c r="A63" s="5">
        <v>60</v>
      </c>
      <c r="B63" s="5">
        <f t="shared" si="3"/>
        <v>49</v>
      </c>
      <c r="C63" s="7">
        <f>Data!$E$5*J62</f>
        <v>9.2935313611070018</v>
      </c>
      <c r="D63" s="7">
        <f>C63*Data!$E$6</f>
        <v>0.92935313611070025</v>
      </c>
      <c r="E63" s="7">
        <f>IF(MOD(A63,12)=1,E62*(1+Data!$E$13),E62)</f>
        <v>0.60775312500000012</v>
      </c>
      <c r="F63" s="7">
        <f>IF(MOD(A63,12)=1,F62*(1+Data!$E$13),'Term Insurance'!F62)</f>
        <v>1.2155062500000002</v>
      </c>
      <c r="G63" s="26">
        <f t="shared" si="1"/>
        <v>1.6914956031952848</v>
      </c>
      <c r="H63" s="5">
        <f>IF(MOD(A63,12)=1,H62*(1+IF('Term Insurance'!A63&lt;=Data!$E$11,Data!$E$10,Data!$E$12)),H62)</f>
        <v>2.0736000000000001E-2</v>
      </c>
      <c r="I63" s="5">
        <f t="shared" si="6"/>
        <v>1.7446438267666453E-3</v>
      </c>
      <c r="J63" s="5">
        <f t="shared" si="4"/>
        <v>0.92773174589889851</v>
      </c>
      <c r="K63" s="19">
        <f t="shared" si="5"/>
        <v>1.6213902118017551E-3</v>
      </c>
      <c r="L63" s="7">
        <f>K63*Data!$E$14</f>
        <v>1.6213902118017551</v>
      </c>
      <c r="M63" s="11">
        <f t="shared" si="2"/>
        <v>5.0512924099992613</v>
      </c>
    </row>
    <row r="64" spans="1:13" x14ac:dyDescent="0.25">
      <c r="A64" s="5">
        <v>61</v>
      </c>
      <c r="B64" s="5">
        <f t="shared" si="3"/>
        <v>50</v>
      </c>
      <c r="C64" s="7">
        <f>Data!$E$5*J63</f>
        <v>9.2773174589889855</v>
      </c>
      <c r="D64" s="7">
        <f>C64*Data!$E$6</f>
        <v>0.92773174589889862</v>
      </c>
      <c r="E64" s="7">
        <f>IF(MOD(A64,12)=1,E63*(1+Data!$E$13),E63)</f>
        <v>0.63814078125000018</v>
      </c>
      <c r="F64" s="7">
        <f>IF(MOD(A64,12)=1,F63*(1+Data!$E$13),'Term Insurance'!F63)</f>
        <v>1.2762815625000004</v>
      </c>
      <c r="G64" s="26">
        <f t="shared" si="1"/>
        <v>1.7720304584929734</v>
      </c>
      <c r="H64" s="5">
        <f>IF(MOD(A64,12)=1,H63*(1+IF('Term Insurance'!A64&lt;=Data!$E$11,Data!$E$10,Data!$E$12)),H63)</f>
        <v>2.6956800000000003E-2</v>
      </c>
      <c r="I64" s="5">
        <f t="shared" si="6"/>
        <v>2.274642322701359E-3</v>
      </c>
      <c r="J64" s="5">
        <f t="shared" si="4"/>
        <v>0.92562148800556321</v>
      </c>
      <c r="K64" s="19">
        <f t="shared" si="5"/>
        <v>2.1102578933352577E-3</v>
      </c>
      <c r="L64" s="7">
        <f>K64*Data!$E$14</f>
        <v>2.1102578933352576</v>
      </c>
      <c r="M64" s="11">
        <f t="shared" si="2"/>
        <v>4.4672973612618563</v>
      </c>
    </row>
    <row r="65" spans="1:13" x14ac:dyDescent="0.25">
      <c r="A65" s="5">
        <v>62</v>
      </c>
      <c r="B65" s="5">
        <f t="shared" si="3"/>
        <v>50</v>
      </c>
      <c r="C65" s="7">
        <f>Data!$E$5*J64</f>
        <v>9.2562148800556319</v>
      </c>
      <c r="D65" s="7">
        <f>C65*Data!$E$6</f>
        <v>0.92562148800556321</v>
      </c>
      <c r="E65" s="7">
        <f>IF(MOD(A65,12)=1,E64*(1+Data!$E$13),E64)</f>
        <v>0.63814078125000018</v>
      </c>
      <c r="F65" s="7">
        <f>IF(MOD(A65,12)=1,F64*(1+Data!$E$13),'Term Insurance'!F64)</f>
        <v>1.2762815625000004</v>
      </c>
      <c r="G65" s="26">
        <f t="shared" si="1"/>
        <v>1.7679997230149693</v>
      </c>
      <c r="H65" s="5">
        <f>IF(MOD(A65,12)=1,H64*(1+IF('Term Insurance'!A65&lt;=Data!$E$11,Data!$E$10,Data!$E$12)),H64)</f>
        <v>2.6956800000000003E-2</v>
      </c>
      <c r="I65" s="5">
        <f t="shared" si="6"/>
        <v>2.274642322701359E-3</v>
      </c>
      <c r="J65" s="5">
        <f t="shared" si="4"/>
        <v>0.92351603019414397</v>
      </c>
      <c r="K65" s="19">
        <f t="shared" si="5"/>
        <v>2.1054578114192623E-3</v>
      </c>
      <c r="L65" s="7">
        <f>K65*Data!$E$14</f>
        <v>2.1054578114192624</v>
      </c>
      <c r="M65" s="11">
        <f t="shared" si="2"/>
        <v>4.4571358576158371</v>
      </c>
    </row>
    <row r="66" spans="1:13" x14ac:dyDescent="0.25">
      <c r="A66" s="5">
        <v>63</v>
      </c>
      <c r="B66" s="5">
        <f t="shared" si="3"/>
        <v>50</v>
      </c>
      <c r="C66" s="7">
        <f>Data!$E$5*J65</f>
        <v>9.2351603019414394</v>
      </c>
      <c r="D66" s="7">
        <f>C66*Data!$E$6</f>
        <v>0.92351603019414397</v>
      </c>
      <c r="E66" s="7">
        <f>IF(MOD(A66,12)=1,E65*(1+Data!$E$13),E65)</f>
        <v>0.63814078125000018</v>
      </c>
      <c r="F66" s="7">
        <f>IF(MOD(A66,12)=1,F65*(1+Data!$E$13),'Term Insurance'!F65)</f>
        <v>1.2762815625000004</v>
      </c>
      <c r="G66" s="26">
        <f t="shared" si="1"/>
        <v>1.7639781560184753</v>
      </c>
      <c r="H66" s="5">
        <f>IF(MOD(A66,12)=1,H65*(1+IF('Term Insurance'!A66&lt;=Data!$E$11,Data!$E$10,Data!$E$12)),H65)</f>
        <v>2.6956800000000003E-2</v>
      </c>
      <c r="I66" s="5">
        <f t="shared" si="6"/>
        <v>2.274642322701359E-3</v>
      </c>
      <c r="J66" s="5">
        <f t="shared" si="4"/>
        <v>0.92141536154617121</v>
      </c>
      <c r="K66" s="19">
        <f t="shared" si="5"/>
        <v>2.1006686479727462E-3</v>
      </c>
      <c r="L66" s="7">
        <f>K66*Data!$E$14</f>
        <v>2.1006686479727463</v>
      </c>
      <c r="M66" s="11">
        <f t="shared" si="2"/>
        <v>4.4469974677560744</v>
      </c>
    </row>
    <row r="67" spans="1:13" x14ac:dyDescent="0.25">
      <c r="A67" s="5">
        <v>64</v>
      </c>
      <c r="B67" s="5">
        <f t="shared" si="3"/>
        <v>50</v>
      </c>
      <c r="C67" s="7">
        <f>Data!$E$5*J66</f>
        <v>9.2141536154617114</v>
      </c>
      <c r="D67" s="7">
        <f>C67*Data!$E$6</f>
        <v>0.92141536154617121</v>
      </c>
      <c r="E67" s="7">
        <f>IF(MOD(A67,12)=1,E66*(1+Data!$E$13),E66)</f>
        <v>0.63814078125000018</v>
      </c>
      <c r="F67" s="7">
        <f>IF(MOD(A67,12)=1,F66*(1+Data!$E$13),'Term Insurance'!F66)</f>
        <v>1.2762815625000004</v>
      </c>
      <c r="G67" s="26">
        <f t="shared" si="1"/>
        <v>1.7599657366484749</v>
      </c>
      <c r="H67" s="5">
        <f>IF(MOD(A67,12)=1,H66*(1+IF('Term Insurance'!A67&lt;=Data!$E$11,Data!$E$10,Data!$E$12)),H66)</f>
        <v>2.6956800000000003E-2</v>
      </c>
      <c r="I67" s="5">
        <f t="shared" si="6"/>
        <v>2.274642322701359E-3</v>
      </c>
      <c r="J67" s="5">
        <f t="shared" si="4"/>
        <v>0.91931947116801116</v>
      </c>
      <c r="K67" s="19">
        <f t="shared" si="5"/>
        <v>2.0958903781600952E-3</v>
      </c>
      <c r="L67" s="7">
        <f>K67*Data!$E$14</f>
        <v>2.095890378160095</v>
      </c>
      <c r="M67" s="11">
        <f t="shared" si="2"/>
        <v>4.436882139106971</v>
      </c>
    </row>
    <row r="68" spans="1:13" x14ac:dyDescent="0.25">
      <c r="A68" s="5">
        <v>65</v>
      </c>
      <c r="B68" s="5">
        <f t="shared" si="3"/>
        <v>50</v>
      </c>
      <c r="C68" s="7">
        <f>Data!$E$5*J67</f>
        <v>9.1931947116801123</v>
      </c>
      <c r="D68" s="7">
        <f>C68*Data!$E$6</f>
        <v>0.91931947116801127</v>
      </c>
      <c r="E68" s="7">
        <f>IF(MOD(A68,12)=1,E67*(1+Data!$E$13),E67)</f>
        <v>0.63814078125000018</v>
      </c>
      <c r="F68" s="7">
        <f>IF(MOD(A68,12)=1,F67*(1+Data!$E$13),'Term Insurance'!F67)</f>
        <v>1.2762815625000004</v>
      </c>
      <c r="G68" s="26">
        <f t="shared" si="1"/>
        <v>1.7559624440973902</v>
      </c>
      <c r="H68" s="5">
        <f>IF(MOD(A68,12)=1,H67*(1+IF('Term Insurance'!A68&lt;=Data!$E$11,Data!$E$10,Data!$E$12)),H67)</f>
        <v>2.6956800000000003E-2</v>
      </c>
      <c r="I68" s="5">
        <f t="shared" ref="I68:I99" si="7">(1-(1-H68)^(1/12))</f>
        <v>2.274642322701359E-3</v>
      </c>
      <c r="J68" s="5">
        <f t="shared" si="4"/>
        <v>0.91722834819080901</v>
      </c>
      <c r="K68" s="19">
        <f t="shared" si="5"/>
        <v>2.0911229772021898E-3</v>
      </c>
      <c r="L68" s="7">
        <f>K68*Data!$E$14</f>
        <v>2.0911229772021898</v>
      </c>
      <c r="M68" s="11">
        <f t="shared" si="2"/>
        <v>4.4267898192125212</v>
      </c>
    </row>
    <row r="69" spans="1:13" x14ac:dyDescent="0.25">
      <c r="A69" s="5">
        <v>66</v>
      </c>
      <c r="B69" s="5">
        <f t="shared" si="3"/>
        <v>50</v>
      </c>
      <c r="C69" s="7">
        <f>Data!$E$5*J68</f>
        <v>9.1722834819080905</v>
      </c>
      <c r="D69" s="7">
        <f>C69*Data!$E$6</f>
        <v>0.91722834819080912</v>
      </c>
      <c r="E69" s="7">
        <f>IF(MOD(A69,12)=1,E68*(1+Data!$E$13),E68)</f>
        <v>0.63814078125000018</v>
      </c>
      <c r="F69" s="7">
        <f>IF(MOD(A69,12)=1,F68*(1+Data!$E$13),'Term Insurance'!F68)</f>
        <v>1.2762815625000004</v>
      </c>
      <c r="G69" s="26">
        <f t="shared" ref="G69:G123" si="8">(E69+F69)*J69</f>
        <v>1.751968257604972</v>
      </c>
      <c r="H69" s="5">
        <f>IF(MOD(A69,12)=1,H68*(1+IF('Term Insurance'!A69&lt;=Data!$E$11,Data!$E$10,Data!$E$12)),H68)</f>
        <v>2.6956800000000003E-2</v>
      </c>
      <c r="I69" s="5">
        <f t="shared" si="7"/>
        <v>2.274642322701359E-3</v>
      </c>
      <c r="J69" s="5">
        <f t="shared" si="4"/>
        <v>0.91514198177043271</v>
      </c>
      <c r="K69" s="19">
        <f t="shared" si="5"/>
        <v>2.0863664203762725E-3</v>
      </c>
      <c r="L69" s="7">
        <f>K69*Data!$E$14</f>
        <v>2.0863664203762724</v>
      </c>
      <c r="M69" s="11">
        <f t="shared" ref="M69:M123" si="9">C69-D69-G69-L69</f>
        <v>4.4167204557360371</v>
      </c>
    </row>
    <row r="70" spans="1:13" x14ac:dyDescent="0.25">
      <c r="A70" s="5">
        <v>67</v>
      </c>
      <c r="B70" s="5">
        <f t="shared" ref="B70:B123" si="10">IF(MOD(A70,12)=1,B69+1,B69)</f>
        <v>50</v>
      </c>
      <c r="C70" s="7">
        <f>Data!$E$5*J69</f>
        <v>9.1514198177043262</v>
      </c>
      <c r="D70" s="7">
        <f>C70*Data!$E$6</f>
        <v>0.91514198177043271</v>
      </c>
      <c r="E70" s="7">
        <f>IF(MOD(A70,12)=1,E69*(1+Data!$E$13),E69)</f>
        <v>0.63814078125000018</v>
      </c>
      <c r="F70" s="7">
        <f>IF(MOD(A70,12)=1,F69*(1+Data!$E$13),'Term Insurance'!F69)</f>
        <v>1.2762815625000004</v>
      </c>
      <c r="G70" s="26">
        <f t="shared" si="8"/>
        <v>1.7479831564581942</v>
      </c>
      <c r="H70" s="5">
        <f>IF(MOD(A70,12)=1,H69*(1+IF('Term Insurance'!A70&lt;=Data!$E$11,Data!$E$10,Data!$E$12)),H69)</f>
        <v>2.6956800000000003E-2</v>
      </c>
      <c r="I70" s="5">
        <f t="shared" si="7"/>
        <v>2.274642322701359E-3</v>
      </c>
      <c r="J70" s="5">
        <f t="shared" ref="J70:J123" si="11">J69*(1-I70)</f>
        <v>0.91306036108741684</v>
      </c>
      <c r="K70" s="19">
        <f t="shared" ref="K70:K123" si="12">J69*I70</f>
        <v>2.081620683015822E-3</v>
      </c>
      <c r="L70" s="7">
        <f>K70*Data!$E$14</f>
        <v>2.0816206830158221</v>
      </c>
      <c r="M70" s="11">
        <f t="shared" si="9"/>
        <v>4.4066739964598778</v>
      </c>
    </row>
    <row r="71" spans="1:13" x14ac:dyDescent="0.25">
      <c r="A71" s="5">
        <v>68</v>
      </c>
      <c r="B71" s="5">
        <f t="shared" si="10"/>
        <v>50</v>
      </c>
      <c r="C71" s="7">
        <f>Data!$E$5*J70</f>
        <v>9.1306036108741679</v>
      </c>
      <c r="D71" s="7">
        <f>C71*Data!$E$6</f>
        <v>0.91306036108741684</v>
      </c>
      <c r="E71" s="7">
        <f>IF(MOD(A71,12)=1,E70*(1+Data!$E$13),E70)</f>
        <v>0.63814078125000018</v>
      </c>
      <c r="F71" s="7">
        <f>IF(MOD(A71,12)=1,F70*(1+Data!$E$13),'Term Insurance'!F70)</f>
        <v>1.2762815625000004</v>
      </c>
      <c r="G71" s="26">
        <f t="shared" si="8"/>
        <v>1.7440071199911453</v>
      </c>
      <c r="H71" s="5">
        <f>IF(MOD(A71,12)=1,H70*(1+IF('Term Insurance'!A71&lt;=Data!$E$11,Data!$E$10,Data!$E$12)),H70)</f>
        <v>2.6956800000000003E-2</v>
      </c>
      <c r="I71" s="5">
        <f t="shared" si="7"/>
        <v>2.274642322701359E-3</v>
      </c>
      <c r="J71" s="5">
        <f t="shared" si="11"/>
        <v>0.91098347534690638</v>
      </c>
      <c r="K71" s="19">
        <f t="shared" si="12"/>
        <v>2.0768857405104235E-3</v>
      </c>
      <c r="L71" s="7">
        <f>K71*Data!$E$14</f>
        <v>2.0768857405104235</v>
      </c>
      <c r="M71" s="11">
        <f t="shared" si="9"/>
        <v>4.3966503892851811</v>
      </c>
    </row>
    <row r="72" spans="1:13" x14ac:dyDescent="0.25">
      <c r="A72" s="5">
        <v>69</v>
      </c>
      <c r="B72" s="5">
        <f t="shared" si="10"/>
        <v>50</v>
      </c>
      <c r="C72" s="7">
        <f>Data!$E$5*J71</f>
        <v>9.1098347534690642</v>
      </c>
      <c r="D72" s="7">
        <f>C72*Data!$E$6</f>
        <v>0.91098347534690649</v>
      </c>
      <c r="E72" s="7">
        <f>IF(MOD(A72,12)=1,E71*(1+Data!$E$13),E71)</f>
        <v>0.63814078125000018</v>
      </c>
      <c r="F72" s="7">
        <f>IF(MOD(A72,12)=1,F71*(1+Data!$E$13),'Term Insurance'!F71)</f>
        <v>1.2762815625000004</v>
      </c>
      <c r="G72" s="26">
        <f t="shared" si="8"/>
        <v>1.7400401275849209</v>
      </c>
      <c r="H72" s="5">
        <f>IF(MOD(A72,12)=1,H71*(1+IF('Term Insurance'!A72&lt;=Data!$E$11,Data!$E$10,Data!$E$12)),H71)</f>
        <v>2.6956800000000003E-2</v>
      </c>
      <c r="I72" s="5">
        <f t="shared" si="7"/>
        <v>2.274642322701359E-3</v>
      </c>
      <c r="J72" s="5">
        <f t="shared" si="11"/>
        <v>0.90891131377860068</v>
      </c>
      <c r="K72" s="19">
        <f t="shared" si="12"/>
        <v>2.0721615683056433E-3</v>
      </c>
      <c r="L72" s="7">
        <f>K72*Data!$E$14</f>
        <v>2.0721615683056434</v>
      </c>
      <c r="M72" s="11">
        <f t="shared" si="9"/>
        <v>4.386649582231593</v>
      </c>
    </row>
    <row r="73" spans="1:13" x14ac:dyDescent="0.25">
      <c r="A73" s="5">
        <v>70</v>
      </c>
      <c r="B73" s="5">
        <f t="shared" si="10"/>
        <v>50</v>
      </c>
      <c r="C73" s="7">
        <f>Data!$E$5*J72</f>
        <v>9.0891131377860077</v>
      </c>
      <c r="D73" s="7">
        <f>C73*Data!$E$6</f>
        <v>0.90891131377860079</v>
      </c>
      <c r="E73" s="7">
        <f>IF(MOD(A73,12)=1,E72*(1+Data!$E$13),E72)</f>
        <v>0.63814078125000018</v>
      </c>
      <c r="F73" s="7">
        <f>IF(MOD(A73,12)=1,F72*(1+Data!$E$13),'Term Insurance'!F72)</f>
        <v>1.2762815625000004</v>
      </c>
      <c r="G73" s="26">
        <f t="shared" si="8"/>
        <v>1.7360821586675177</v>
      </c>
      <c r="H73" s="5">
        <f>IF(MOD(A73,12)=1,H72*(1+IF('Term Insurance'!A73&lt;=Data!$E$11,Data!$E$10,Data!$E$12)),H72)</f>
        <v>2.6956800000000003E-2</v>
      </c>
      <c r="I73" s="5">
        <f t="shared" si="7"/>
        <v>2.274642322701359E-3</v>
      </c>
      <c r="J73" s="5">
        <f t="shared" si="11"/>
        <v>0.90684386563669783</v>
      </c>
      <c r="K73" s="19">
        <f t="shared" si="12"/>
        <v>2.0674481419029E-3</v>
      </c>
      <c r="L73" s="7">
        <f>K73*Data!$E$14</f>
        <v>2.0674481419028998</v>
      </c>
      <c r="M73" s="11">
        <f t="shared" si="9"/>
        <v>4.3766715234369888</v>
      </c>
    </row>
    <row r="74" spans="1:13" x14ac:dyDescent="0.25">
      <c r="A74" s="5">
        <v>71</v>
      </c>
      <c r="B74" s="5">
        <f t="shared" si="10"/>
        <v>50</v>
      </c>
      <c r="C74" s="7">
        <f>Data!$E$5*J73</f>
        <v>9.068438656366979</v>
      </c>
      <c r="D74" s="7">
        <f>C74*Data!$E$6</f>
        <v>0.90684386563669794</v>
      </c>
      <c r="E74" s="7">
        <f>IF(MOD(A74,12)=1,E73*(1+Data!$E$13),E73)</f>
        <v>0.63814078125000018</v>
      </c>
      <c r="F74" s="7">
        <f>IF(MOD(A74,12)=1,F73*(1+Data!$E$13),'Term Insurance'!F73)</f>
        <v>1.2762815625000004</v>
      </c>
      <c r="G74" s="26">
        <f t="shared" si="8"/>
        <v>1.7321331927137258</v>
      </c>
      <c r="H74" s="5">
        <f>IF(MOD(A74,12)=1,H73*(1+IF('Term Insurance'!A74&lt;=Data!$E$11,Data!$E$10,Data!$E$12)),H73)</f>
        <v>2.6956800000000003E-2</v>
      </c>
      <c r="I74" s="5">
        <f t="shared" si="7"/>
        <v>2.274642322701359E-3</v>
      </c>
      <c r="J74" s="5">
        <f t="shared" si="11"/>
        <v>0.90478112019983847</v>
      </c>
      <c r="K74" s="19">
        <f t="shared" si="12"/>
        <v>2.0627454368593373E-3</v>
      </c>
      <c r="L74" s="7">
        <f>K74*Data!$E$14</f>
        <v>2.0627454368593372</v>
      </c>
      <c r="M74" s="11">
        <f t="shared" si="9"/>
        <v>4.3667161611572176</v>
      </c>
    </row>
    <row r="75" spans="1:13" x14ac:dyDescent="0.25">
      <c r="A75" s="5">
        <v>72</v>
      </c>
      <c r="B75" s="5">
        <f t="shared" si="10"/>
        <v>50</v>
      </c>
      <c r="C75" s="7">
        <f>Data!$E$5*J74</f>
        <v>9.0478112019983854</v>
      </c>
      <c r="D75" s="7">
        <f>C75*Data!$E$6</f>
        <v>0.90478112019983858</v>
      </c>
      <c r="E75" s="7">
        <f>IF(MOD(A75,12)=1,E74*(1+Data!$E$13),E74)</f>
        <v>0.63814078125000018</v>
      </c>
      <c r="F75" s="7">
        <f>IF(MOD(A75,12)=1,F74*(1+Data!$E$13),'Term Insurance'!F74)</f>
        <v>1.2762815625000004</v>
      </c>
      <c r="G75" s="26">
        <f t="shared" si="8"/>
        <v>1.7281932092450232</v>
      </c>
      <c r="H75" s="5">
        <f>IF(MOD(A75,12)=1,H74*(1+IF('Term Insurance'!A75&lt;=Data!$E$11,Data!$E$10,Data!$E$12)),H74)</f>
        <v>2.6956800000000003E-2</v>
      </c>
      <c r="I75" s="5">
        <f t="shared" si="7"/>
        <v>2.274642322701359E-3</v>
      </c>
      <c r="J75" s="5">
        <f t="shared" si="11"/>
        <v>0.90272306677105074</v>
      </c>
      <c r="K75" s="19">
        <f t="shared" si="12"/>
        <v>2.0580534287876983E-3</v>
      </c>
      <c r="L75" s="7">
        <f>K75*Data!$E$14</f>
        <v>2.0580534287876984</v>
      </c>
      <c r="M75" s="11">
        <f t="shared" si="9"/>
        <v>4.3567834437658242</v>
      </c>
    </row>
    <row r="76" spans="1:13" x14ac:dyDescent="0.25">
      <c r="A76" s="5">
        <v>73</v>
      </c>
      <c r="B76" s="5">
        <f t="shared" si="10"/>
        <v>51</v>
      </c>
      <c r="C76" s="7">
        <f>Data!$E$5*J75</f>
        <v>9.0272306677105068</v>
      </c>
      <c r="D76" s="7">
        <f>C76*Data!$E$6</f>
        <v>0.90272306677105074</v>
      </c>
      <c r="E76" s="7">
        <f>IF(MOD(A76,12)=1,E75*(1+Data!$E$13),E75)</f>
        <v>0.67004782031250021</v>
      </c>
      <c r="F76" s="7">
        <f>IF(MOD(A76,12)=1,F75*(1+Data!$E$13),'Term Insurance'!F75)</f>
        <v>1.3400956406250004</v>
      </c>
      <c r="G76" s="26">
        <f t="shared" si="8"/>
        <v>1.8092165781213727</v>
      </c>
      <c r="H76" s="5">
        <f>IF(MOD(A76,12)=1,H75*(1+IF('Term Insurance'!A76&lt;=Data!$E$11,Data!$E$10,Data!$E$12)),H75)</f>
        <v>3.5043840000000007E-2</v>
      </c>
      <c r="I76" s="5">
        <f t="shared" si="7"/>
        <v>2.9683032446491397E-3</v>
      </c>
      <c r="J76" s="5">
        <f t="shared" si="11"/>
        <v>0.90004351096293456</v>
      </c>
      <c r="K76" s="19">
        <f t="shared" si="12"/>
        <v>2.6795558081161319E-3</v>
      </c>
      <c r="L76" s="7">
        <f>K76*Data!$E$14</f>
        <v>2.6795558081161319</v>
      </c>
      <c r="M76" s="11">
        <f t="shared" si="9"/>
        <v>3.6357352147019517</v>
      </c>
    </row>
    <row r="77" spans="1:13" x14ac:dyDescent="0.25">
      <c r="A77" s="5">
        <v>74</v>
      </c>
      <c r="B77" s="5">
        <f t="shared" si="10"/>
        <v>51</v>
      </c>
      <c r="C77" s="7">
        <f>Data!$E$5*J76</f>
        <v>9.0004351096293451</v>
      </c>
      <c r="D77" s="7">
        <f>C77*Data!$E$6</f>
        <v>0.90004351096293456</v>
      </c>
      <c r="E77" s="7">
        <f>IF(MOD(A77,12)=1,E76*(1+Data!$E$13),E76)</f>
        <v>0.67004782031250021</v>
      </c>
      <c r="F77" s="7">
        <f>IF(MOD(A77,12)=1,F76*(1+Data!$E$13),'Term Insurance'!F76)</f>
        <v>1.3400956406250004</v>
      </c>
      <c r="G77" s="26">
        <f t="shared" si="8"/>
        <v>1.8038462746822621</v>
      </c>
      <c r="H77" s="5">
        <f>IF(MOD(A77,12)=1,H76*(1+IF('Term Insurance'!A77&lt;=Data!$E$11,Data!$E$10,Data!$E$12)),H76)</f>
        <v>3.5043840000000007E-2</v>
      </c>
      <c r="I77" s="5">
        <f t="shared" si="7"/>
        <v>2.9683032446491397E-3</v>
      </c>
      <c r="J77" s="5">
        <f t="shared" si="11"/>
        <v>0.89737190888901786</v>
      </c>
      <c r="K77" s="19">
        <f t="shared" si="12"/>
        <v>2.6716020739166822E-3</v>
      </c>
      <c r="L77" s="7">
        <f>K77*Data!$E$14</f>
        <v>2.6716020739166821</v>
      </c>
      <c r="M77" s="11">
        <f t="shared" si="9"/>
        <v>3.6249432500674668</v>
      </c>
    </row>
    <row r="78" spans="1:13" x14ac:dyDescent="0.25">
      <c r="A78" s="5">
        <v>75</v>
      </c>
      <c r="B78" s="5">
        <f t="shared" si="10"/>
        <v>51</v>
      </c>
      <c r="C78" s="7">
        <f>Data!$E$5*J77</f>
        <v>8.9737190888901779</v>
      </c>
      <c r="D78" s="7">
        <f>C78*Data!$E$6</f>
        <v>0.89737190888901786</v>
      </c>
      <c r="E78" s="7">
        <f>IF(MOD(A78,12)=1,E77*(1+Data!$E$13),E77)</f>
        <v>0.67004782031250021</v>
      </c>
      <c r="F78" s="7">
        <f>IF(MOD(A78,12)=1,F77*(1+Data!$E$13),'Term Insurance'!F77)</f>
        <v>1.3400956406250004</v>
      </c>
      <c r="G78" s="26">
        <f t="shared" si="8"/>
        <v>1.7984919119322744</v>
      </c>
      <c r="H78" s="5">
        <f>IF(MOD(A78,12)=1,H77*(1+IF('Term Insurance'!A78&lt;=Data!$E$11,Data!$E$10,Data!$E$12)),H77)</f>
        <v>3.5043840000000007E-2</v>
      </c>
      <c r="I78" s="5">
        <f t="shared" si="7"/>
        <v>2.9683032446491397E-3</v>
      </c>
      <c r="J78" s="5">
        <f t="shared" si="11"/>
        <v>0.89470823694020563</v>
      </c>
      <c r="K78" s="19">
        <f t="shared" si="12"/>
        <v>2.6636719488122638E-3</v>
      </c>
      <c r="L78" s="7">
        <f>K78*Data!$E$14</f>
        <v>2.6636719488122638</v>
      </c>
      <c r="M78" s="11">
        <f t="shared" si="9"/>
        <v>3.6141833192566231</v>
      </c>
    </row>
    <row r="79" spans="1:13" x14ac:dyDescent="0.25">
      <c r="A79" s="5">
        <v>76</v>
      </c>
      <c r="B79" s="5">
        <f t="shared" si="10"/>
        <v>51</v>
      </c>
      <c r="C79" s="7">
        <f>Data!$E$5*J78</f>
        <v>8.9470823694020556</v>
      </c>
      <c r="D79" s="7">
        <f>C79*Data!$E$6</f>
        <v>0.89470823694020563</v>
      </c>
      <c r="E79" s="7">
        <f>IF(MOD(A79,12)=1,E78*(1+Data!$E$13),E78)</f>
        <v>0.67004782031250021</v>
      </c>
      <c r="F79" s="7">
        <f>IF(MOD(A79,12)=1,F78*(1+Data!$E$13),'Term Insurance'!F78)</f>
        <v>1.3400956406250004</v>
      </c>
      <c r="G79" s="26">
        <f t="shared" si="8"/>
        <v>1.7931534425546107</v>
      </c>
      <c r="H79" s="5">
        <f>IF(MOD(A79,12)=1,H78*(1+IF('Term Insurance'!A79&lt;=Data!$E$11,Data!$E$10,Data!$E$12)),H78)</f>
        <v>3.5043840000000007E-2</v>
      </c>
      <c r="I79" s="5">
        <f t="shared" si="7"/>
        <v>2.9683032446491397E-3</v>
      </c>
      <c r="J79" s="5">
        <f t="shared" si="11"/>
        <v>0.89205247157748169</v>
      </c>
      <c r="K79" s="19">
        <f t="shared" si="12"/>
        <v>2.6557653627239238E-3</v>
      </c>
      <c r="L79" s="7">
        <f>K79*Data!$E$14</f>
        <v>2.6557653627239239</v>
      </c>
      <c r="M79" s="11">
        <f t="shared" si="9"/>
        <v>3.603455327183315</v>
      </c>
    </row>
    <row r="80" spans="1:13" x14ac:dyDescent="0.25">
      <c r="A80" s="5">
        <v>77</v>
      </c>
      <c r="B80" s="5">
        <f t="shared" si="10"/>
        <v>51</v>
      </c>
      <c r="C80" s="7">
        <f>Data!$E$5*J79</f>
        <v>8.9205247157748175</v>
      </c>
      <c r="D80" s="7">
        <f>C80*Data!$E$6</f>
        <v>0.8920524715774818</v>
      </c>
      <c r="E80" s="7">
        <f>IF(MOD(A80,12)=1,E79*(1+Data!$E$13),E79)</f>
        <v>0.67004782031250021</v>
      </c>
      <c r="F80" s="7">
        <f>IF(MOD(A80,12)=1,F79*(1+Data!$E$13),'Term Insurance'!F79)</f>
        <v>1.3400956406250004</v>
      </c>
      <c r="G80" s="26">
        <f t="shared" si="8"/>
        <v>1.787830819372922</v>
      </c>
      <c r="H80" s="5">
        <f>IF(MOD(A80,12)=1,H79*(1+IF('Term Insurance'!A80&lt;=Data!$E$11,Data!$E$10,Data!$E$12)),H79)</f>
        <v>3.5043840000000007E-2</v>
      </c>
      <c r="I80" s="5">
        <f t="shared" si="7"/>
        <v>2.9683032446491397E-3</v>
      </c>
      <c r="J80" s="5">
        <f t="shared" si="11"/>
        <v>0.88940458933170097</v>
      </c>
      <c r="K80" s="19">
        <f t="shared" si="12"/>
        <v>2.6478822457807233E-3</v>
      </c>
      <c r="L80" s="7">
        <f>K80*Data!$E$14</f>
        <v>2.6478822457807234</v>
      </c>
      <c r="M80" s="11">
        <f t="shared" si="9"/>
        <v>3.5927591790436897</v>
      </c>
    </row>
    <row r="81" spans="1:13" x14ac:dyDescent="0.25">
      <c r="A81" s="5">
        <v>78</v>
      </c>
      <c r="B81" s="5">
        <f t="shared" si="10"/>
        <v>51</v>
      </c>
      <c r="C81" s="7">
        <f>Data!$E$5*J80</f>
        <v>8.8940458933170099</v>
      </c>
      <c r="D81" s="7">
        <f>C81*Data!$E$6</f>
        <v>0.88940458933170108</v>
      </c>
      <c r="E81" s="7">
        <f>IF(MOD(A81,12)=1,E80*(1+Data!$E$13),E80)</f>
        <v>0.67004782031250021</v>
      </c>
      <c r="F81" s="7">
        <f>IF(MOD(A81,12)=1,F80*(1+Data!$E$13),'Term Insurance'!F80)</f>
        <v>1.3400956406250004</v>
      </c>
      <c r="G81" s="26">
        <f t="shared" si="8"/>
        <v>1.7825239953508938</v>
      </c>
      <c r="H81" s="5">
        <f>IF(MOD(A81,12)=1,H80*(1+IF('Term Insurance'!A81&lt;=Data!$E$11,Data!$E$10,Data!$E$12)),H80)</f>
        <v>3.5043840000000007E-2</v>
      </c>
      <c r="I81" s="5">
        <f t="shared" si="7"/>
        <v>2.9683032446491397E-3</v>
      </c>
      <c r="J81" s="5">
        <f t="shared" si="11"/>
        <v>0.88676456680338189</v>
      </c>
      <c r="K81" s="19">
        <f t="shared" si="12"/>
        <v>2.6400225283191238E-3</v>
      </c>
      <c r="L81" s="7">
        <f>K81*Data!$E$14</f>
        <v>2.6400225283191237</v>
      </c>
      <c r="M81" s="11">
        <f t="shared" si="9"/>
        <v>3.582094780315292</v>
      </c>
    </row>
    <row r="82" spans="1:13" x14ac:dyDescent="0.25">
      <c r="A82" s="5">
        <v>79</v>
      </c>
      <c r="B82" s="5">
        <f t="shared" si="10"/>
        <v>51</v>
      </c>
      <c r="C82" s="7">
        <f>Data!$E$5*J81</f>
        <v>8.8676456680338198</v>
      </c>
      <c r="D82" s="7">
        <f>C82*Data!$E$6</f>
        <v>0.886764566803382</v>
      </c>
      <c r="E82" s="7">
        <f>IF(MOD(A82,12)=1,E81*(1+Data!$E$13),E81)</f>
        <v>0.67004782031250021</v>
      </c>
      <c r="F82" s="7">
        <f>IF(MOD(A82,12)=1,F81*(1+Data!$E$13),'Term Insurance'!F81)</f>
        <v>1.3400956406250004</v>
      </c>
      <c r="G82" s="26">
        <f t="shared" si="8"/>
        <v>1.7772329235918287</v>
      </c>
      <c r="H82" s="5">
        <f>IF(MOD(A82,12)=1,H81*(1+IF('Term Insurance'!A82&lt;=Data!$E$11,Data!$E$10,Data!$E$12)),H81)</f>
        <v>3.5043840000000007E-2</v>
      </c>
      <c r="I82" s="5">
        <f t="shared" si="7"/>
        <v>2.9683032446491397E-3</v>
      </c>
      <c r="J82" s="5">
        <f t="shared" si="11"/>
        <v>0.88413238066249955</v>
      </c>
      <c r="K82" s="19">
        <f t="shared" si="12"/>
        <v>2.6321861408823673E-3</v>
      </c>
      <c r="L82" s="7">
        <f>K82*Data!$E$14</f>
        <v>2.6321861408823675</v>
      </c>
      <c r="M82" s="11">
        <f t="shared" si="9"/>
        <v>3.5714620367562415</v>
      </c>
    </row>
    <row r="83" spans="1:13" x14ac:dyDescent="0.25">
      <c r="A83" s="5">
        <v>80</v>
      </c>
      <c r="B83" s="5">
        <f t="shared" si="10"/>
        <v>51</v>
      </c>
      <c r="C83" s="7">
        <f>Data!$E$5*J82</f>
        <v>8.8413238066249953</v>
      </c>
      <c r="D83" s="7">
        <f>C83*Data!$E$6</f>
        <v>0.88413238066249955</v>
      </c>
      <c r="E83" s="7">
        <f>IF(MOD(A83,12)=1,E82*(1+Data!$E$13),E82)</f>
        <v>0.67004782031250021</v>
      </c>
      <c r="F83" s="7">
        <f>IF(MOD(A83,12)=1,F82*(1+Data!$E$13),'Term Insurance'!F82)</f>
        <v>1.3400956406250004</v>
      </c>
      <c r="G83" s="26">
        <f t="shared" si="8"/>
        <v>1.7719575573382338</v>
      </c>
      <c r="H83" s="5">
        <f>IF(MOD(A83,12)=1,H82*(1+IF('Term Insurance'!A83&lt;=Data!$E$11,Data!$E$10,Data!$E$12)),H82)</f>
        <v>3.5043840000000007E-2</v>
      </c>
      <c r="I83" s="5">
        <f t="shared" si="7"/>
        <v>2.9683032446491397E-3</v>
      </c>
      <c r="J83" s="5">
        <f t="shared" si="11"/>
        <v>0.88150800764827963</v>
      </c>
      <c r="K83" s="19">
        <f t="shared" si="12"/>
        <v>2.6243730142198659E-3</v>
      </c>
      <c r="L83" s="7">
        <f>K83*Data!$E$14</f>
        <v>2.624373014219866</v>
      </c>
      <c r="M83" s="11">
        <f t="shared" si="9"/>
        <v>3.5608608544043956</v>
      </c>
    </row>
    <row r="84" spans="1:13" x14ac:dyDescent="0.25">
      <c r="A84" s="5">
        <v>81</v>
      </c>
      <c r="B84" s="5">
        <f t="shared" si="10"/>
        <v>51</v>
      </c>
      <c r="C84" s="7">
        <f>Data!$E$5*J83</f>
        <v>8.815080076482797</v>
      </c>
      <c r="D84" s="7">
        <f>C84*Data!$E$6</f>
        <v>0.88150800764827975</v>
      </c>
      <c r="E84" s="7">
        <f>IF(MOD(A84,12)=1,E83*(1+Data!$E$13),E83)</f>
        <v>0.67004782031250021</v>
      </c>
      <c r="F84" s="7">
        <f>IF(MOD(A84,12)=1,F83*(1+Data!$E$13),'Term Insurance'!F83)</f>
        <v>1.3400956406250004</v>
      </c>
      <c r="G84" s="26">
        <f t="shared" si="8"/>
        <v>1.7666978499714061</v>
      </c>
      <c r="H84" s="5">
        <f>IF(MOD(A84,12)=1,H83*(1+IF('Term Insurance'!A84&lt;=Data!$E$11,Data!$E$10,Data!$E$12)),H83)</f>
        <v>3.5043840000000007E-2</v>
      </c>
      <c r="I84" s="5">
        <f t="shared" si="7"/>
        <v>2.9683032446491397E-3</v>
      </c>
      <c r="J84" s="5">
        <f t="shared" si="11"/>
        <v>0.87889142456899305</v>
      </c>
      <c r="K84" s="19">
        <f t="shared" si="12"/>
        <v>2.6165830792865873E-3</v>
      </c>
      <c r="L84" s="7">
        <f>K84*Data!$E$14</f>
        <v>2.6165830792865874</v>
      </c>
      <c r="M84" s="11">
        <f t="shared" si="9"/>
        <v>3.5502911395765242</v>
      </c>
    </row>
    <row r="85" spans="1:13" x14ac:dyDescent="0.25">
      <c r="A85" s="5">
        <v>82</v>
      </c>
      <c r="B85" s="5">
        <f t="shared" si="10"/>
        <v>51</v>
      </c>
      <c r="C85" s="7">
        <f>Data!$E$5*J84</f>
        <v>8.7889142456899307</v>
      </c>
      <c r="D85" s="7">
        <f>C85*Data!$E$6</f>
        <v>0.87889142456899316</v>
      </c>
      <c r="E85" s="7">
        <f>IF(MOD(A85,12)=1,E84*(1+Data!$E$13),E84)</f>
        <v>0.67004782031250021</v>
      </c>
      <c r="F85" s="7">
        <f>IF(MOD(A85,12)=1,F84*(1+Data!$E$13),'Term Insurance'!F84)</f>
        <v>1.3400956406250004</v>
      </c>
      <c r="G85" s="26">
        <f t="shared" si="8"/>
        <v>1.7614537550110214</v>
      </c>
      <c r="H85" s="5">
        <f>IF(MOD(A85,12)=1,H84*(1+IF('Term Insurance'!A85&lt;=Data!$E$11,Data!$E$10,Data!$E$12)),H84)</f>
        <v>3.5043840000000007E-2</v>
      </c>
      <c r="I85" s="5">
        <f t="shared" si="7"/>
        <v>2.9683032446491397E-3</v>
      </c>
      <c r="J85" s="5">
        <f t="shared" si="11"/>
        <v>0.87628260830175064</v>
      </c>
      <c r="K85" s="19">
        <f t="shared" si="12"/>
        <v>2.6088162672424468E-3</v>
      </c>
      <c r="L85" s="7">
        <f>K85*Data!$E$14</f>
        <v>2.6088162672424469</v>
      </c>
      <c r="M85" s="11">
        <f t="shared" si="9"/>
        <v>3.53975279886747</v>
      </c>
    </row>
    <row r="86" spans="1:13" x14ac:dyDescent="0.25">
      <c r="A86" s="5">
        <v>83</v>
      </c>
      <c r="B86" s="5">
        <f t="shared" si="10"/>
        <v>51</v>
      </c>
      <c r="C86" s="7">
        <f>Data!$E$5*J85</f>
        <v>8.7628260830175062</v>
      </c>
      <c r="D86" s="7">
        <f>C86*Data!$E$6</f>
        <v>0.87628260830175064</v>
      </c>
      <c r="E86" s="7">
        <f>IF(MOD(A86,12)=1,E85*(1+Data!$E$13),E85)</f>
        <v>0.67004782031250021</v>
      </c>
      <c r="F86" s="7">
        <f>IF(MOD(A86,12)=1,F85*(1+Data!$E$13),'Term Insurance'!F85)</f>
        <v>1.3400956406250004</v>
      </c>
      <c r="G86" s="26">
        <f t="shared" si="8"/>
        <v>1.7562252261147226</v>
      </c>
      <c r="H86" s="5">
        <f>IF(MOD(A86,12)=1,H85*(1+IF('Term Insurance'!A86&lt;=Data!$E$11,Data!$E$10,Data!$E$12)),H85)</f>
        <v>3.5043840000000007E-2</v>
      </c>
      <c r="I86" s="5">
        <f t="shared" si="7"/>
        <v>2.9683032446491397E-3</v>
      </c>
      <c r="J86" s="5">
        <f t="shared" si="11"/>
        <v>0.8736815357922989</v>
      </c>
      <c r="K86" s="19">
        <f t="shared" si="12"/>
        <v>2.6010725094516977E-3</v>
      </c>
      <c r="L86" s="7">
        <f>K86*Data!$E$14</f>
        <v>2.6010725094516975</v>
      </c>
      <c r="M86" s="11">
        <f t="shared" si="9"/>
        <v>3.5292457391493346</v>
      </c>
    </row>
    <row r="87" spans="1:13" x14ac:dyDescent="0.25">
      <c r="A87" s="5">
        <v>84</v>
      </c>
      <c r="B87" s="5">
        <f t="shared" si="10"/>
        <v>51</v>
      </c>
      <c r="C87" s="7">
        <f>Data!$E$5*J86</f>
        <v>8.736815357922989</v>
      </c>
      <c r="D87" s="7">
        <f>C87*Data!$E$6</f>
        <v>0.8736815357922989</v>
      </c>
      <c r="E87" s="7">
        <f>IF(MOD(A87,12)=1,E86*(1+Data!$E$13),E86)</f>
        <v>0.67004782031250021</v>
      </c>
      <c r="F87" s="7">
        <f>IF(MOD(A87,12)=1,F86*(1+Data!$E$13),'Term Insurance'!F86)</f>
        <v>1.3400956406250004</v>
      </c>
      <c r="G87" s="26">
        <f t="shared" si="8"/>
        <v>1.7510122170777118</v>
      </c>
      <c r="H87" s="5">
        <f>IF(MOD(A87,12)=1,H86*(1+IF('Term Insurance'!A87&lt;=Data!$E$11,Data!$E$10,Data!$E$12)),H86)</f>
        <v>3.5043840000000007E-2</v>
      </c>
      <c r="I87" s="5">
        <f t="shared" si="7"/>
        <v>2.9683032446491397E-3</v>
      </c>
      <c r="J87" s="5">
        <f t="shared" si="11"/>
        <v>0.87108818405481658</v>
      </c>
      <c r="K87" s="19">
        <f t="shared" si="12"/>
        <v>2.5933517374823242E-3</v>
      </c>
      <c r="L87" s="7">
        <f>K87*Data!$E$14</f>
        <v>2.5933517374823243</v>
      </c>
      <c r="M87" s="11">
        <f t="shared" si="9"/>
        <v>3.5187698675706542</v>
      </c>
    </row>
    <row r="88" spans="1:13" x14ac:dyDescent="0.25">
      <c r="A88" s="5">
        <v>85</v>
      </c>
      <c r="B88" s="5">
        <f t="shared" si="10"/>
        <v>52</v>
      </c>
      <c r="C88" s="7">
        <f>Data!$E$5*J87</f>
        <v>8.7108818405481649</v>
      </c>
      <c r="D88" s="7">
        <f>C88*Data!$E$6</f>
        <v>0.87108818405481658</v>
      </c>
      <c r="E88" s="7">
        <f>IF(MOD(A88,12)=1,E87*(1+Data!$E$13),E87)</f>
        <v>0.70355021132812523</v>
      </c>
      <c r="F88" s="7">
        <f>IF(MOD(A88,12)=1,F87*(1+Data!$E$13),'Term Insurance'!F87)</f>
        <v>1.4071004226562505</v>
      </c>
      <c r="G88" s="26">
        <f t="shared" si="8"/>
        <v>1.8314327471203338</v>
      </c>
      <c r="H88" s="5">
        <f>IF(MOD(A88,12)=1,H87*(1+IF('Term Insurance'!A88&lt;=Data!$E$11,Data!$E$10,Data!$E$12)),H87)</f>
        <v>4.5556992000000011E-2</v>
      </c>
      <c r="I88" s="5">
        <f t="shared" si="7"/>
        <v>3.8780729725101937E-3</v>
      </c>
      <c r="J88" s="5">
        <f t="shared" si="11"/>
        <v>0.86771004051156064</v>
      </c>
      <c r="K88" s="19">
        <f t="shared" si="12"/>
        <v>3.3781435432559694E-3</v>
      </c>
      <c r="L88" s="7">
        <f>K88*Data!$E$14</f>
        <v>3.3781435432559692</v>
      </c>
      <c r="M88" s="11">
        <f t="shared" si="9"/>
        <v>2.6302173661170456</v>
      </c>
    </row>
    <row r="89" spans="1:13" x14ac:dyDescent="0.25">
      <c r="A89" s="5">
        <v>86</v>
      </c>
      <c r="B89" s="5">
        <f t="shared" si="10"/>
        <v>52</v>
      </c>
      <c r="C89" s="7">
        <f>Data!$E$5*J88</f>
        <v>8.6771004051156062</v>
      </c>
      <c r="D89" s="7">
        <f>C89*Data!$E$6</f>
        <v>0.86771004051156064</v>
      </c>
      <c r="E89" s="7">
        <f>IF(MOD(A89,12)=1,E88*(1+Data!$E$13),E88)</f>
        <v>0.70355021132812523</v>
      </c>
      <c r="F89" s="7">
        <f>IF(MOD(A89,12)=1,F88*(1+Data!$E$13),'Term Insurance'!F88)</f>
        <v>1.4071004226562505</v>
      </c>
      <c r="G89" s="26">
        <f t="shared" si="8"/>
        <v>1.8243303172827563</v>
      </c>
      <c r="H89" s="5">
        <f>IF(MOD(A89,12)=1,H88*(1+IF('Term Insurance'!A89&lt;=Data!$E$11,Data!$E$10,Data!$E$12)),H88)</f>
        <v>4.5556992000000011E-2</v>
      </c>
      <c r="I89" s="5">
        <f t="shared" si="7"/>
        <v>3.8780729725101937E-3</v>
      </c>
      <c r="J89" s="5">
        <f t="shared" si="11"/>
        <v>0.86434499765547701</v>
      </c>
      <c r="K89" s="19">
        <f t="shared" si="12"/>
        <v>3.3650428560836085E-3</v>
      </c>
      <c r="L89" s="7">
        <f>K89*Data!$E$14</f>
        <v>3.3650428560836083</v>
      </c>
      <c r="M89" s="11">
        <f t="shared" si="9"/>
        <v>2.6200171912376806</v>
      </c>
    </row>
    <row r="90" spans="1:13" x14ac:dyDescent="0.25">
      <c r="A90" s="5">
        <v>87</v>
      </c>
      <c r="B90" s="5">
        <f t="shared" si="10"/>
        <v>52</v>
      </c>
      <c r="C90" s="7">
        <f>Data!$E$5*J89</f>
        <v>8.6434499765547699</v>
      </c>
      <c r="D90" s="7">
        <f>C90*Data!$E$6</f>
        <v>0.86434499765547701</v>
      </c>
      <c r="E90" s="7">
        <f>IF(MOD(A90,12)=1,E89*(1+Data!$E$13),E89)</f>
        <v>0.70355021132812523</v>
      </c>
      <c r="F90" s="7">
        <f>IF(MOD(A90,12)=1,F89*(1+Data!$E$13),'Term Insurance'!F89)</f>
        <v>1.4071004226562505</v>
      </c>
      <c r="G90" s="26">
        <f t="shared" si="8"/>
        <v>1.8172554311863711</v>
      </c>
      <c r="H90" s="5">
        <f>IF(MOD(A90,12)=1,H89*(1+IF('Term Insurance'!A90&lt;=Data!$E$11,Data!$E$10,Data!$E$12)),H89)</f>
        <v>4.5556992000000011E-2</v>
      </c>
      <c r="I90" s="5">
        <f t="shared" si="7"/>
        <v>3.8780729725101937E-3</v>
      </c>
      <c r="J90" s="5">
        <f t="shared" si="11"/>
        <v>0.86099300468114492</v>
      </c>
      <c r="K90" s="19">
        <f t="shared" si="12"/>
        <v>3.3519929743320923E-3</v>
      </c>
      <c r="L90" s="7">
        <f>K90*Data!$E$14</f>
        <v>3.3519929743320924</v>
      </c>
      <c r="M90" s="11">
        <f t="shared" si="9"/>
        <v>2.6098565733808288</v>
      </c>
    </row>
    <row r="91" spans="1:13" x14ac:dyDescent="0.25">
      <c r="A91" s="5">
        <v>88</v>
      </c>
      <c r="B91" s="5">
        <f t="shared" si="10"/>
        <v>52</v>
      </c>
      <c r="C91" s="7">
        <f>Data!$E$5*J90</f>
        <v>8.6099300468114492</v>
      </c>
      <c r="D91" s="7">
        <f>C91*Data!$E$6</f>
        <v>0.86099300468114492</v>
      </c>
      <c r="E91" s="7">
        <f>IF(MOD(A91,12)=1,E90*(1+Data!$E$13),E90)</f>
        <v>0.70355021132812523</v>
      </c>
      <c r="F91" s="7">
        <f>IF(MOD(A91,12)=1,F90*(1+Data!$E$13),'Term Insurance'!F90)</f>
        <v>1.4071004226562505</v>
      </c>
      <c r="G91" s="26">
        <f t="shared" si="8"/>
        <v>1.81020798201454</v>
      </c>
      <c r="H91" s="5">
        <f>IF(MOD(A91,12)=1,H90*(1+IF('Term Insurance'!A91&lt;=Data!$E$11,Data!$E$10,Data!$E$12)),H90)</f>
        <v>4.5556992000000011E-2</v>
      </c>
      <c r="I91" s="5">
        <f t="shared" si="7"/>
        <v>3.8780729725101937E-3</v>
      </c>
      <c r="J91" s="5">
        <f t="shared" si="11"/>
        <v>0.85765401098017069</v>
      </c>
      <c r="K91" s="19">
        <f t="shared" si="12"/>
        <v>3.3389937009742909E-3</v>
      </c>
      <c r="L91" s="7">
        <f>K91*Data!$E$14</f>
        <v>3.3389937009742909</v>
      </c>
      <c r="M91" s="11">
        <f t="shared" si="9"/>
        <v>2.5997353591414734</v>
      </c>
    </row>
    <row r="92" spans="1:13" x14ac:dyDescent="0.25">
      <c r="A92" s="5">
        <v>89</v>
      </c>
      <c r="B92" s="5">
        <f t="shared" si="10"/>
        <v>52</v>
      </c>
      <c r="C92" s="7">
        <f>Data!$E$5*J91</f>
        <v>8.5765401098017069</v>
      </c>
      <c r="D92" s="7">
        <f>C92*Data!$E$6</f>
        <v>0.85765401098017069</v>
      </c>
      <c r="E92" s="7">
        <f>IF(MOD(A92,12)=1,E91*(1+Data!$E$13),E91)</f>
        <v>0.70355021132812523</v>
      </c>
      <c r="F92" s="7">
        <f>IF(MOD(A92,12)=1,F91*(1+Data!$E$13),'Term Insurance'!F91)</f>
        <v>1.4071004226562505</v>
      </c>
      <c r="G92" s="26">
        <f t="shared" si="8"/>
        <v>1.8031878633648672</v>
      </c>
      <c r="H92" s="5">
        <f>IF(MOD(A92,12)=1,H91*(1+IF('Term Insurance'!A92&lt;=Data!$E$11,Data!$E$10,Data!$E$12)),H91)</f>
        <v>4.5556992000000011E-2</v>
      </c>
      <c r="I92" s="5">
        <f t="shared" si="7"/>
        <v>3.8780729725101937E-3</v>
      </c>
      <c r="J92" s="5">
        <f t="shared" si="11"/>
        <v>0.8543279661404235</v>
      </c>
      <c r="K92" s="19">
        <f t="shared" si="12"/>
        <v>3.3260448397471609E-3</v>
      </c>
      <c r="L92" s="7">
        <f>K92*Data!$E$14</f>
        <v>3.3260448397471611</v>
      </c>
      <c r="M92" s="11">
        <f t="shared" si="9"/>
        <v>2.589653395709508</v>
      </c>
    </row>
    <row r="93" spans="1:13" x14ac:dyDescent="0.25">
      <c r="A93" s="5">
        <v>90</v>
      </c>
      <c r="B93" s="5">
        <f t="shared" si="10"/>
        <v>52</v>
      </c>
      <c r="C93" s="7">
        <f>Data!$E$5*J92</f>
        <v>8.5432796614042346</v>
      </c>
      <c r="D93" s="7">
        <f>C93*Data!$E$6</f>
        <v>0.8543279661404235</v>
      </c>
      <c r="E93" s="7">
        <f>IF(MOD(A93,12)=1,E92*(1+Data!$E$13),E92)</f>
        <v>0.70355021132812523</v>
      </c>
      <c r="F93" s="7">
        <f>IF(MOD(A93,12)=1,F92*(1+Data!$E$13),'Term Insurance'!F92)</f>
        <v>1.4071004226562505</v>
      </c>
      <c r="G93" s="26">
        <f t="shared" si="8"/>
        <v>1.7961949692475936</v>
      </c>
      <c r="H93" s="5">
        <f>IF(MOD(A93,12)=1,H92*(1+IF('Term Insurance'!A93&lt;=Data!$E$11,Data!$E$10,Data!$E$12)),H92)</f>
        <v>4.5556992000000011E-2</v>
      </c>
      <c r="I93" s="5">
        <f t="shared" si="7"/>
        <v>3.8780729725101937E-3</v>
      </c>
      <c r="J93" s="5">
        <f t="shared" si="11"/>
        <v>0.85101481994527473</v>
      </c>
      <c r="K93" s="19">
        <f t="shared" si="12"/>
        <v>3.3131461951487803E-3</v>
      </c>
      <c r="L93" s="7">
        <f>K93*Data!$E$14</f>
        <v>3.3131461951487804</v>
      </c>
      <c r="M93" s="11">
        <f t="shared" si="9"/>
        <v>2.5796105308674377</v>
      </c>
    </row>
    <row r="94" spans="1:13" x14ac:dyDescent="0.25">
      <c r="A94" s="5">
        <v>91</v>
      </c>
      <c r="B94" s="5">
        <f t="shared" si="10"/>
        <v>52</v>
      </c>
      <c r="C94" s="7">
        <f>Data!$E$5*J93</f>
        <v>8.5101481994527468</v>
      </c>
      <c r="D94" s="7">
        <f>C94*Data!$E$6</f>
        <v>0.85101481994527473</v>
      </c>
      <c r="E94" s="7">
        <f>IF(MOD(A94,12)=1,E93*(1+Data!$E$13),E93)</f>
        <v>0.70355021132812523</v>
      </c>
      <c r="F94" s="7">
        <f>IF(MOD(A94,12)=1,F93*(1+Data!$E$13),'Term Insurance'!F93)</f>
        <v>1.4071004226562505</v>
      </c>
      <c r="G94" s="26">
        <f t="shared" si="8"/>
        <v>1.7892291940839955</v>
      </c>
      <c r="H94" s="5">
        <f>IF(MOD(A94,12)=1,H93*(1+IF('Term Insurance'!A94&lt;=Data!$E$11,Data!$E$10,Data!$E$12)),H93)</f>
        <v>4.5556992000000011E-2</v>
      </c>
      <c r="I94" s="5">
        <f t="shared" si="7"/>
        <v>3.8780729725101937E-3</v>
      </c>
      <c r="J94" s="5">
        <f t="shared" si="11"/>
        <v>0.84771452237283929</v>
      </c>
      <c r="K94" s="19">
        <f t="shared" si="12"/>
        <v>3.3002975724353988E-3</v>
      </c>
      <c r="L94" s="7">
        <f>K94*Data!$E$14</f>
        <v>3.3002975724353987</v>
      </c>
      <c r="M94" s="11">
        <f t="shared" si="9"/>
        <v>2.5696066129880779</v>
      </c>
    </row>
    <row r="95" spans="1:13" x14ac:dyDescent="0.25">
      <c r="A95" s="5">
        <v>92</v>
      </c>
      <c r="B95" s="5">
        <f t="shared" si="10"/>
        <v>52</v>
      </c>
      <c r="C95" s="7">
        <f>Data!$E$5*J94</f>
        <v>8.4771452237283924</v>
      </c>
      <c r="D95" s="7">
        <f>C95*Data!$E$6</f>
        <v>0.84771452237283929</v>
      </c>
      <c r="E95" s="7">
        <f>IF(MOD(A95,12)=1,E94*(1+Data!$E$13),E94)</f>
        <v>0.70355021132812523</v>
      </c>
      <c r="F95" s="7">
        <f>IF(MOD(A95,12)=1,F94*(1+Data!$E$13),'Term Insurance'!F94)</f>
        <v>1.4071004226562505</v>
      </c>
      <c r="G95" s="26">
        <f t="shared" si="8"/>
        <v>1.7822904327047924</v>
      </c>
      <c r="H95" s="5">
        <f>IF(MOD(A95,12)=1,H94*(1+IF('Term Insurance'!A95&lt;=Data!$E$11,Data!$E$10,Data!$E$12)),H94)</f>
        <v>4.5556992000000011E-2</v>
      </c>
      <c r="I95" s="5">
        <f t="shared" si="7"/>
        <v>3.8780729725101937E-3</v>
      </c>
      <c r="J95" s="5">
        <f t="shared" si="11"/>
        <v>0.84442702359522082</v>
      </c>
      <c r="K95" s="19">
        <f t="shared" si="12"/>
        <v>3.2874987776184959E-3</v>
      </c>
      <c r="L95" s="7">
        <f>K95*Data!$E$14</f>
        <v>3.2874987776184961</v>
      </c>
      <c r="M95" s="11">
        <f t="shared" si="9"/>
        <v>2.5596414910322647</v>
      </c>
    </row>
    <row r="96" spans="1:13" x14ac:dyDescent="0.25">
      <c r="A96" s="5">
        <v>93</v>
      </c>
      <c r="B96" s="5">
        <f t="shared" si="10"/>
        <v>52</v>
      </c>
      <c r="C96" s="7">
        <f>Data!$E$5*J95</f>
        <v>8.4442702359522084</v>
      </c>
      <c r="D96" s="7">
        <f>C96*Data!$E$6</f>
        <v>0.84442702359522093</v>
      </c>
      <c r="E96" s="7">
        <f>IF(MOD(A96,12)=1,E95*(1+Data!$E$13),E95)</f>
        <v>0.70355021132812523</v>
      </c>
      <c r="F96" s="7">
        <f>IF(MOD(A96,12)=1,F95*(1+Data!$E$13),'Term Insurance'!F95)</f>
        <v>1.4071004226562505</v>
      </c>
      <c r="G96" s="26">
        <f t="shared" si="8"/>
        <v>1.7753785803485562</v>
      </c>
      <c r="H96" s="5">
        <f>IF(MOD(A96,12)=1,H95*(1+IF('Term Insurance'!A96&lt;=Data!$E$11,Data!$E$10,Data!$E$12)),H95)</f>
        <v>4.5556992000000011E-2</v>
      </c>
      <c r="I96" s="5">
        <f t="shared" si="7"/>
        <v>3.8780729725101937E-3</v>
      </c>
      <c r="J96" s="5">
        <f t="shared" si="11"/>
        <v>0.84115227397775894</v>
      </c>
      <c r="K96" s="19">
        <f t="shared" si="12"/>
        <v>3.2747496174618533E-3</v>
      </c>
      <c r="L96" s="7">
        <f>K96*Data!$E$14</f>
        <v>3.2747496174618531</v>
      </c>
      <c r="M96" s="11">
        <f t="shared" si="9"/>
        <v>2.5497150145465772</v>
      </c>
    </row>
    <row r="97" spans="1:13" x14ac:dyDescent="0.25">
      <c r="A97" s="5">
        <v>94</v>
      </c>
      <c r="B97" s="5">
        <f t="shared" si="10"/>
        <v>52</v>
      </c>
      <c r="C97" s="7">
        <f>Data!$E$5*J96</f>
        <v>8.41152273977759</v>
      </c>
      <c r="D97" s="7">
        <f>C97*Data!$E$6</f>
        <v>0.84115227397775905</v>
      </c>
      <c r="E97" s="7">
        <f>IF(MOD(A97,12)=1,E96*(1+Data!$E$13),E96)</f>
        <v>0.70355021132812523</v>
      </c>
      <c r="F97" s="7">
        <f>IF(MOD(A97,12)=1,F96*(1+Data!$E$13),'Term Insurance'!F96)</f>
        <v>1.4071004226562505</v>
      </c>
      <c r="G97" s="26">
        <f t="shared" si="8"/>
        <v>1.768493532660133</v>
      </c>
      <c r="H97" s="5">
        <f>IF(MOD(A97,12)=1,H96*(1+IF('Term Insurance'!A97&lt;=Data!$E$11,Data!$E$10,Data!$E$12)),H96)</f>
        <v>4.5556992000000011E-2</v>
      </c>
      <c r="I97" s="5">
        <f t="shared" si="7"/>
        <v>3.8780729725101937E-3</v>
      </c>
      <c r="J97" s="5">
        <f t="shared" si="11"/>
        <v>0.83789022407828029</v>
      </c>
      <c r="K97" s="19">
        <f t="shared" si="12"/>
        <v>3.2620498994786365E-3</v>
      </c>
      <c r="L97" s="7">
        <f>K97*Data!$E$14</f>
        <v>3.2620498994786367</v>
      </c>
      <c r="M97" s="11">
        <f t="shared" si="9"/>
        <v>2.5398270336610613</v>
      </c>
    </row>
    <row r="98" spans="1:13" x14ac:dyDescent="0.25">
      <c r="A98" s="5">
        <v>95</v>
      </c>
      <c r="B98" s="5">
        <f t="shared" si="10"/>
        <v>52</v>
      </c>
      <c r="C98" s="7">
        <f>Data!$E$5*J97</f>
        <v>8.3789022407828035</v>
      </c>
      <c r="D98" s="7">
        <f>C98*Data!$E$6</f>
        <v>0.8378902240782804</v>
      </c>
      <c r="E98" s="7">
        <f>IF(MOD(A98,12)=1,E97*(1+Data!$E$13),E97)</f>
        <v>0.70355021132812523</v>
      </c>
      <c r="F98" s="7">
        <f>IF(MOD(A98,12)=1,F97*(1+Data!$E$13),'Term Insurance'!F97)</f>
        <v>1.4071004226562505</v>
      </c>
      <c r="G98" s="26">
        <f t="shared" si="8"/>
        <v>1.7616351856890646</v>
      </c>
      <c r="H98" s="5">
        <f>IF(MOD(A98,12)=1,H97*(1+IF('Term Insurance'!A98&lt;=Data!$E$11,Data!$E$10,Data!$E$12)),H97)</f>
        <v>4.5556992000000011E-2</v>
      </c>
      <c r="I98" s="5">
        <f t="shared" si="7"/>
        <v>3.8780729725101937E-3</v>
      </c>
      <c r="J98" s="5">
        <f t="shared" si="11"/>
        <v>0.83464082464635181</v>
      </c>
      <c r="K98" s="19">
        <f t="shared" si="12"/>
        <v>3.2493994319284887E-3</v>
      </c>
      <c r="L98" s="7">
        <f>K98*Data!$E$14</f>
        <v>3.2493994319284885</v>
      </c>
      <c r="M98" s="11">
        <f t="shared" si="9"/>
        <v>2.5299773990869698</v>
      </c>
    </row>
    <row r="99" spans="1:13" x14ac:dyDescent="0.25">
      <c r="A99" s="5">
        <v>96</v>
      </c>
      <c r="B99" s="5">
        <f t="shared" si="10"/>
        <v>52</v>
      </c>
      <c r="C99" s="7">
        <f>Data!$E$5*J98</f>
        <v>8.3464082464635183</v>
      </c>
      <c r="D99" s="7">
        <f>C99*Data!$E$6</f>
        <v>0.83464082464635192</v>
      </c>
      <c r="E99" s="7">
        <f>IF(MOD(A99,12)=1,E98*(1+Data!$E$13),E98)</f>
        <v>0.70355021132812523</v>
      </c>
      <c r="F99" s="7">
        <f>IF(MOD(A99,12)=1,F98*(1+Data!$E$13),'Term Insurance'!F98)</f>
        <v>1.4071004226562505</v>
      </c>
      <c r="G99" s="26">
        <f t="shared" si="8"/>
        <v>1.7548034358880209</v>
      </c>
      <c r="H99" s="5">
        <f>IF(MOD(A99,12)=1,H98*(1+IF('Term Insurance'!A99&lt;=Data!$E$11,Data!$E$10,Data!$E$12)),H98)</f>
        <v>4.5556992000000011E-2</v>
      </c>
      <c r="I99" s="5">
        <f t="shared" si="7"/>
        <v>3.8780729725101937E-3</v>
      </c>
      <c r="J99" s="5">
        <f t="shared" si="11"/>
        <v>0.83140402662253721</v>
      </c>
      <c r="K99" s="19">
        <f t="shared" si="12"/>
        <v>3.2367980238146368E-3</v>
      </c>
      <c r="L99" s="7">
        <f>K99*Data!$E$14</f>
        <v>3.2367980238146368</v>
      </c>
      <c r="M99" s="11">
        <f t="shared" si="9"/>
        <v>2.5201659621145094</v>
      </c>
    </row>
    <row r="100" spans="1:13" x14ac:dyDescent="0.25">
      <c r="A100" s="5">
        <v>97</v>
      </c>
      <c r="B100" s="5">
        <f t="shared" si="10"/>
        <v>53</v>
      </c>
      <c r="C100" s="7">
        <f>Data!$E$5*J99</f>
        <v>8.3140402662253727</v>
      </c>
      <c r="D100" s="7">
        <f>C100*Data!$E$6</f>
        <v>0.83140402662253732</v>
      </c>
      <c r="E100" s="7">
        <f>IF(MOD(A100,12)=1,E99*(1+Data!$E$13),E99)</f>
        <v>0.73872772189453151</v>
      </c>
      <c r="F100" s="7">
        <f>IF(MOD(A100,12)=1,F99*(1+Data!$E$13),'Term Insurance'!F99)</f>
        <v>1.477455443789063</v>
      </c>
      <c r="G100" s="26">
        <f t="shared" si="8"/>
        <v>1.8331934246620007</v>
      </c>
      <c r="H100" s="5">
        <f>IF(MOD(A100,12)=1,H99*(1+IF('Term Insurance'!A100&lt;=Data!$E$11,Data!$E$10,Data!$E$12)),H99)</f>
        <v>5.9224089600000016E-2</v>
      </c>
      <c r="I100" s="5">
        <f t="shared" ref="I100:I123" si="13">(1-(1-H100)^(1/12))</f>
        <v>5.0746060942252758E-3</v>
      </c>
      <c r="J100" s="5">
        <f t="shared" si="11"/>
        <v>0.82718497868227503</v>
      </c>
      <c r="K100" s="19">
        <f t="shared" si="12"/>
        <v>4.2190479402621607E-3</v>
      </c>
      <c r="L100" s="7">
        <f>K100*Data!$E$14</f>
        <v>4.2190479402621603</v>
      </c>
      <c r="M100" s="11">
        <f t="shared" si="9"/>
        <v>1.430394874678675</v>
      </c>
    </row>
    <row r="101" spans="1:13" x14ac:dyDescent="0.25">
      <c r="A101" s="5">
        <v>98</v>
      </c>
      <c r="B101" s="5">
        <f t="shared" si="10"/>
        <v>53</v>
      </c>
      <c r="C101" s="7">
        <f>Data!$E$5*J100</f>
        <v>8.2718497868227505</v>
      </c>
      <c r="D101" s="7">
        <f>C101*Data!$E$6</f>
        <v>0.82718497868227514</v>
      </c>
      <c r="E101" s="7">
        <f>IF(MOD(A101,12)=1,E100*(1+Data!$E$13),E100)</f>
        <v>0.73872772189453151</v>
      </c>
      <c r="F101" s="7">
        <f>IF(MOD(A101,12)=1,F100*(1+Data!$E$13),'Term Insurance'!F100)</f>
        <v>1.477455443789063</v>
      </c>
      <c r="G101" s="26">
        <f t="shared" si="8"/>
        <v>1.8238906901373173</v>
      </c>
      <c r="H101" s="5">
        <f>IF(MOD(A101,12)=1,H100*(1+IF('Term Insurance'!A101&lt;=Data!$E$11,Data!$E$10,Data!$E$12)),H100)</f>
        <v>5.9224089600000016E-2</v>
      </c>
      <c r="I101" s="5">
        <f t="shared" si="13"/>
        <v>5.0746060942252758E-3</v>
      </c>
      <c r="J101" s="5">
        <f t="shared" si="11"/>
        <v>0.8229873407484023</v>
      </c>
      <c r="K101" s="19">
        <f t="shared" si="12"/>
        <v>4.1976379338726777E-3</v>
      </c>
      <c r="L101" s="7">
        <f>K101*Data!$E$14</f>
        <v>4.1976379338726773</v>
      </c>
      <c r="M101" s="11">
        <f t="shared" si="9"/>
        <v>1.4231361841304802</v>
      </c>
    </row>
    <row r="102" spans="1:13" x14ac:dyDescent="0.25">
      <c r="A102" s="5">
        <v>99</v>
      </c>
      <c r="B102" s="5">
        <f t="shared" si="10"/>
        <v>53</v>
      </c>
      <c r="C102" s="7">
        <f>Data!$E$5*J101</f>
        <v>8.229873407484023</v>
      </c>
      <c r="D102" s="7">
        <f>C102*Data!$E$6</f>
        <v>0.8229873407484023</v>
      </c>
      <c r="E102" s="7">
        <f>IF(MOD(A102,12)=1,E101*(1+Data!$E$13),E101)</f>
        <v>0.73872772189453151</v>
      </c>
      <c r="F102" s="7">
        <f>IF(MOD(A102,12)=1,F101*(1+Data!$E$13),'Term Insurance'!F101)</f>
        <v>1.477455443789063</v>
      </c>
      <c r="G102" s="26">
        <f t="shared" si="8"/>
        <v>1.8146351633259457</v>
      </c>
      <c r="H102" s="5">
        <f>IF(MOD(A102,12)=1,H101*(1+IF('Term Insurance'!A102&lt;=Data!$E$11,Data!$E$10,Data!$E$12)),H101)</f>
        <v>5.9224089600000016E-2</v>
      </c>
      <c r="I102" s="5">
        <f t="shared" si="13"/>
        <v>5.0746060942252758E-3</v>
      </c>
      <c r="J102" s="5">
        <f t="shared" si="11"/>
        <v>0.81881100417357022</v>
      </c>
      <c r="K102" s="19">
        <f t="shared" si="12"/>
        <v>4.1763365748320961E-3</v>
      </c>
      <c r="L102" s="7">
        <f>K102*Data!$E$14</f>
        <v>4.1763365748320957</v>
      </c>
      <c r="M102" s="11">
        <f t="shared" si="9"/>
        <v>1.4159143285775793</v>
      </c>
    </row>
    <row r="103" spans="1:13" x14ac:dyDescent="0.25">
      <c r="A103" s="5">
        <v>100</v>
      </c>
      <c r="B103" s="5">
        <f t="shared" si="10"/>
        <v>53</v>
      </c>
      <c r="C103" s="7">
        <f>Data!$E$5*J102</f>
        <v>8.1881100417357029</v>
      </c>
      <c r="D103" s="7">
        <f>C103*Data!$E$6</f>
        <v>0.81881100417357033</v>
      </c>
      <c r="E103" s="7">
        <f>IF(MOD(A103,12)=1,E102*(1+Data!$E$13),E102)</f>
        <v>0.73872772189453151</v>
      </c>
      <c r="F103" s="7">
        <f>IF(MOD(A103,12)=1,F102*(1+Data!$E$13),'Term Insurance'!F102)</f>
        <v>1.477455443789063</v>
      </c>
      <c r="G103" s="26">
        <f t="shared" si="8"/>
        <v>1.8054266046673364</v>
      </c>
      <c r="H103" s="5">
        <f>IF(MOD(A103,12)=1,H102*(1+IF('Term Insurance'!A103&lt;=Data!$E$11,Data!$E$10,Data!$E$12)),H102)</f>
        <v>5.9224089600000016E-2</v>
      </c>
      <c r="I103" s="5">
        <f t="shared" si="13"/>
        <v>5.0746060942252758E-3</v>
      </c>
      <c r="J103" s="5">
        <f t="shared" si="11"/>
        <v>0.81465586086177233</v>
      </c>
      <c r="K103" s="19">
        <f t="shared" si="12"/>
        <v>4.1551433117979174E-3</v>
      </c>
      <c r="L103" s="7">
        <f>K103*Data!$E$14</f>
        <v>4.1551433117979171</v>
      </c>
      <c r="M103" s="11">
        <f t="shared" si="9"/>
        <v>1.4087291210968793</v>
      </c>
    </row>
    <row r="104" spans="1:13" x14ac:dyDescent="0.25">
      <c r="A104" s="5">
        <v>101</v>
      </c>
      <c r="B104" s="5">
        <f t="shared" si="10"/>
        <v>53</v>
      </c>
      <c r="C104" s="7">
        <f>Data!$E$5*J103</f>
        <v>8.146558608617724</v>
      </c>
      <c r="D104" s="7">
        <f>C104*Data!$E$6</f>
        <v>0.81465586086177244</v>
      </c>
      <c r="E104" s="7">
        <f>IF(MOD(A104,12)=1,E103*(1+Data!$E$13),E103)</f>
        <v>0.73872772189453151</v>
      </c>
      <c r="F104" s="7">
        <f>IF(MOD(A104,12)=1,F103*(1+Data!$E$13),'Term Insurance'!F103)</f>
        <v>1.477455443789063</v>
      </c>
      <c r="G104" s="26">
        <f t="shared" si="8"/>
        <v>1.796264775816615</v>
      </c>
      <c r="H104" s="5">
        <f>IF(MOD(A104,12)=1,H103*(1+IF('Term Insurance'!A104&lt;=Data!$E$11,Data!$E$10,Data!$E$12)),H103)</f>
        <v>5.9224089600000016E-2</v>
      </c>
      <c r="I104" s="5">
        <f t="shared" si="13"/>
        <v>5.0746060942252758E-3</v>
      </c>
      <c r="J104" s="5">
        <f t="shared" si="11"/>
        <v>0.81052180326554679</v>
      </c>
      <c r="K104" s="19">
        <f t="shared" si="12"/>
        <v>4.1340575962254883E-3</v>
      </c>
      <c r="L104" s="7">
        <f>K104*Data!$E$14</f>
        <v>4.134057596225488</v>
      </c>
      <c r="M104" s="11">
        <f t="shared" si="9"/>
        <v>1.4015803757138485</v>
      </c>
    </row>
    <row r="105" spans="1:13" x14ac:dyDescent="0.25">
      <c r="A105" s="5">
        <v>102</v>
      </c>
      <c r="B105" s="5">
        <f t="shared" si="10"/>
        <v>53</v>
      </c>
      <c r="C105" s="7">
        <f>Data!$E$5*J104</f>
        <v>8.1052180326554684</v>
      </c>
      <c r="D105" s="7">
        <f>C105*Data!$E$6</f>
        <v>0.8105218032655469</v>
      </c>
      <c r="E105" s="7">
        <f>IF(MOD(A105,12)=1,E104*(1+Data!$E$13),E104)</f>
        <v>0.73872772189453151</v>
      </c>
      <c r="F105" s="7">
        <f>IF(MOD(A105,12)=1,F104*(1+Data!$E$13),'Term Insurance'!F104)</f>
        <v>1.477455443789063</v>
      </c>
      <c r="G105" s="26">
        <f t="shared" si="8"/>
        <v>1.7871494396384138</v>
      </c>
      <c r="H105" s="5">
        <f>IF(MOD(A105,12)=1,H104*(1+IF('Term Insurance'!A105&lt;=Data!$E$11,Data!$E$10,Data!$E$12)),H104)</f>
        <v>5.9224089600000016E-2</v>
      </c>
      <c r="I105" s="5">
        <f t="shared" si="13"/>
        <v>5.0746060942252758E-3</v>
      </c>
      <c r="J105" s="5">
        <f t="shared" si="11"/>
        <v>0.806408724383193</v>
      </c>
      <c r="K105" s="19">
        <f t="shared" si="12"/>
        <v>4.1130788823538038E-3</v>
      </c>
      <c r="L105" s="7">
        <f>K105*Data!$E$14</f>
        <v>4.113078882353804</v>
      </c>
      <c r="M105" s="11">
        <f t="shared" si="9"/>
        <v>1.3944679073977033</v>
      </c>
    </row>
    <row r="106" spans="1:13" x14ac:dyDescent="0.25">
      <c r="A106" s="5">
        <v>103</v>
      </c>
      <c r="B106" s="5">
        <f t="shared" si="10"/>
        <v>53</v>
      </c>
      <c r="C106" s="7">
        <f>Data!$E$5*J105</f>
        <v>8.0640872438319295</v>
      </c>
      <c r="D106" s="7">
        <f>C106*Data!$E$6</f>
        <v>0.806408724383193</v>
      </c>
      <c r="E106" s="7">
        <f>IF(MOD(A106,12)=1,E105*(1+Data!$E$13),E105)</f>
        <v>0.73872772189453151</v>
      </c>
      <c r="F106" s="7">
        <f>IF(MOD(A106,12)=1,F105*(1+Data!$E$13),'Term Insurance'!F105)</f>
        <v>1.477455443789063</v>
      </c>
      <c r="G106" s="26">
        <f t="shared" si="8"/>
        <v>1.7780803602007336</v>
      </c>
      <c r="H106" s="5">
        <f>IF(MOD(A106,12)=1,H105*(1+IF('Term Insurance'!A106&lt;=Data!$E$11,Data!$E$10,Data!$E$12)),H105)</f>
        <v>5.9224089600000016E-2</v>
      </c>
      <c r="I106" s="5">
        <f t="shared" si="13"/>
        <v>5.0746060942252758E-3</v>
      </c>
      <c r="J106" s="5">
        <f t="shared" si="11"/>
        <v>0.80231651775600166</v>
      </c>
      <c r="K106" s="19">
        <f t="shared" si="12"/>
        <v>4.0922066271913823E-3</v>
      </c>
      <c r="L106" s="7">
        <f>K106*Data!$E$14</f>
        <v>4.0922066271913824</v>
      </c>
      <c r="M106" s="11">
        <f t="shared" si="9"/>
        <v>1.387391532056621</v>
      </c>
    </row>
    <row r="107" spans="1:13" x14ac:dyDescent="0.25">
      <c r="A107" s="5">
        <v>104</v>
      </c>
      <c r="B107" s="5">
        <f t="shared" si="10"/>
        <v>53</v>
      </c>
      <c r="C107" s="7">
        <f>Data!$E$5*J106</f>
        <v>8.023165177560017</v>
      </c>
      <c r="D107" s="7">
        <f>C107*Data!$E$6</f>
        <v>0.80231651775600177</v>
      </c>
      <c r="E107" s="7">
        <f>IF(MOD(A107,12)=1,E106*(1+Data!$E$13),E106)</f>
        <v>0.73872772189453151</v>
      </c>
      <c r="F107" s="7">
        <f>IF(MOD(A107,12)=1,F106*(1+Data!$E$13),'Term Insurance'!F106)</f>
        <v>1.477455443789063</v>
      </c>
      <c r="G107" s="26">
        <f t="shared" si="8"/>
        <v>1.7690573027688365</v>
      </c>
      <c r="H107" s="5">
        <f>IF(MOD(A107,12)=1,H106*(1+IF('Term Insurance'!A107&lt;=Data!$E$11,Data!$E$10,Data!$E$12)),H106)</f>
        <v>5.9224089600000016E-2</v>
      </c>
      <c r="I107" s="5">
        <f t="shared" si="13"/>
        <v>5.0746060942252758E-3</v>
      </c>
      <c r="J107" s="5">
        <f t="shared" si="11"/>
        <v>0.79824507746549944</v>
      </c>
      <c r="K107" s="19">
        <f t="shared" si="12"/>
        <v>4.0714402905022073E-3</v>
      </c>
      <c r="L107" s="7">
        <f>K107*Data!$E$14</f>
        <v>4.0714402905022071</v>
      </c>
      <c r="M107" s="11">
        <f t="shared" si="9"/>
        <v>1.3803510665329712</v>
      </c>
    </row>
    <row r="108" spans="1:13" x14ac:dyDescent="0.25">
      <c r="A108" s="5">
        <v>105</v>
      </c>
      <c r="B108" s="5">
        <f t="shared" si="10"/>
        <v>53</v>
      </c>
      <c r="C108" s="7">
        <f>Data!$E$5*J107</f>
        <v>7.9824507746549944</v>
      </c>
      <c r="D108" s="7">
        <f>C108*Data!$E$6</f>
        <v>0.79824507746549944</v>
      </c>
      <c r="E108" s="7">
        <f>IF(MOD(A108,12)=1,E107*(1+Data!$E$13),E107)</f>
        <v>0.73872772189453151</v>
      </c>
      <c r="F108" s="7">
        <f>IF(MOD(A108,12)=1,F107*(1+Data!$E$13),'Term Insurance'!F107)</f>
        <v>1.477455443789063</v>
      </c>
      <c r="G108" s="26">
        <f t="shared" si="8"/>
        <v>1.7600800337991722</v>
      </c>
      <c r="H108" s="5">
        <f>IF(MOD(A108,12)=1,H107*(1+IF('Term Insurance'!A108&lt;=Data!$E$11,Data!$E$10,Data!$E$12)),H107)</f>
        <v>5.9224089600000016E-2</v>
      </c>
      <c r="I108" s="5">
        <f t="shared" si="13"/>
        <v>5.0746060942252758E-3</v>
      </c>
      <c r="J108" s="5">
        <f t="shared" si="11"/>
        <v>0.79419429813070774</v>
      </c>
      <c r="K108" s="19">
        <f t="shared" si="12"/>
        <v>4.0507793347917508E-3</v>
      </c>
      <c r="L108" s="7">
        <f>K108*Data!$E$14</f>
        <v>4.0507793347917511</v>
      </c>
      <c r="M108" s="11">
        <f t="shared" si="9"/>
        <v>1.3733463285985712</v>
      </c>
    </row>
    <row r="109" spans="1:13" x14ac:dyDescent="0.25">
      <c r="A109" s="5">
        <v>106</v>
      </c>
      <c r="B109" s="5">
        <f t="shared" si="10"/>
        <v>53</v>
      </c>
      <c r="C109" s="7">
        <f>Data!$E$5*J108</f>
        <v>7.9419429813070774</v>
      </c>
      <c r="D109" s="7">
        <f>C109*Data!$E$6</f>
        <v>0.79419429813070774</v>
      </c>
      <c r="E109" s="7">
        <f>IF(MOD(A109,12)=1,E108*(1+Data!$E$13),E108)</f>
        <v>0.73872772189453151</v>
      </c>
      <c r="F109" s="7">
        <f>IF(MOD(A109,12)=1,F108*(1+Data!$E$13),'Term Insurance'!F108)</f>
        <v>1.477455443789063</v>
      </c>
      <c r="G109" s="26">
        <f t="shared" si="8"/>
        <v>1.7511483209333309</v>
      </c>
      <c r="H109" s="5">
        <f>IF(MOD(A109,12)=1,H108*(1+IF('Term Insurance'!A109&lt;=Data!$E$11,Data!$E$10,Data!$E$12)),H108)</f>
        <v>5.9224089600000016E-2</v>
      </c>
      <c r="I109" s="5">
        <f t="shared" si="13"/>
        <v>5.0746060942252758E-3</v>
      </c>
      <c r="J109" s="5">
        <f t="shared" si="11"/>
        <v>0.79016407490541474</v>
      </c>
      <c r="K109" s="19">
        <f t="shared" si="12"/>
        <v>4.0302232252930554E-3</v>
      </c>
      <c r="L109" s="7">
        <f>K109*Data!$E$14</f>
        <v>4.0302232252930557</v>
      </c>
      <c r="M109" s="11">
        <f t="shared" si="9"/>
        <v>1.3663771369499829</v>
      </c>
    </row>
    <row r="110" spans="1:13" x14ac:dyDescent="0.25">
      <c r="A110" s="5">
        <v>107</v>
      </c>
      <c r="B110" s="5">
        <f t="shared" si="10"/>
        <v>53</v>
      </c>
      <c r="C110" s="7">
        <f>Data!$E$5*J109</f>
        <v>7.9016407490541472</v>
      </c>
      <c r="D110" s="7">
        <f>C110*Data!$E$6</f>
        <v>0.79016407490541474</v>
      </c>
      <c r="E110" s="7">
        <f>IF(MOD(A110,12)=1,E109*(1+Data!$E$13),E109)</f>
        <v>0.73872772189453151</v>
      </c>
      <c r="F110" s="7">
        <f>IF(MOD(A110,12)=1,F109*(1+Data!$E$13),'Term Insurance'!F109)</f>
        <v>1.477455443789063</v>
      </c>
      <c r="G110" s="26">
        <f t="shared" si="8"/>
        <v>1.7422619329920304</v>
      </c>
      <c r="H110" s="5">
        <f>IF(MOD(A110,12)=1,H109*(1+IF('Term Insurance'!A110&lt;=Data!$E$11,Data!$E$10,Data!$E$12)),H109)</f>
        <v>5.9224089600000016E-2</v>
      </c>
      <c r="I110" s="5">
        <f t="shared" si="13"/>
        <v>5.0746060942252758E-3</v>
      </c>
      <c r="J110" s="5">
        <f t="shared" si="11"/>
        <v>0.78615430347546189</v>
      </c>
      <c r="K110" s="19">
        <f t="shared" si="12"/>
        <v>4.009771429952895E-3</v>
      </c>
      <c r="L110" s="7">
        <f>K110*Data!$E$14</f>
        <v>4.0097714299528953</v>
      </c>
      <c r="M110" s="11">
        <f t="shared" si="9"/>
        <v>1.3594433112038065</v>
      </c>
    </row>
    <row r="111" spans="1:13" x14ac:dyDescent="0.25">
      <c r="A111" s="5">
        <v>108</v>
      </c>
      <c r="B111" s="5">
        <f t="shared" si="10"/>
        <v>53</v>
      </c>
      <c r="C111" s="7">
        <f>Data!$E$5*J110</f>
        <v>7.8615430347546189</v>
      </c>
      <c r="D111" s="7">
        <f>C111*Data!$E$6</f>
        <v>0.78615430347546189</v>
      </c>
      <c r="E111" s="7">
        <f>IF(MOD(A111,12)=1,E110*(1+Data!$E$13),E110)</f>
        <v>0.73872772189453151</v>
      </c>
      <c r="F111" s="7">
        <f>IF(MOD(A111,12)=1,F110*(1+Data!$E$13),'Term Insurance'!F110)</f>
        <v>1.477455443789063</v>
      </c>
      <c r="G111" s="26">
        <f t="shared" si="8"/>
        <v>1.7334206399691323</v>
      </c>
      <c r="H111" s="5">
        <f>IF(MOD(A111,12)=1,H110*(1+IF('Term Insurance'!A111&lt;=Data!$E$11,Data!$E$10,Data!$E$12)),H110)</f>
        <v>5.9224089600000016E-2</v>
      </c>
      <c r="I111" s="5">
        <f t="shared" si="13"/>
        <v>5.0746060942252758E-3</v>
      </c>
      <c r="J111" s="5">
        <f t="shared" si="11"/>
        <v>0.7821648800560439</v>
      </c>
      <c r="K111" s="19">
        <f t="shared" si="12"/>
        <v>3.9894234194180062E-3</v>
      </c>
      <c r="L111" s="7">
        <f>K111*Data!$E$14</f>
        <v>3.989423419418006</v>
      </c>
      <c r="M111" s="11">
        <f t="shared" si="9"/>
        <v>1.352544671892018</v>
      </c>
    </row>
    <row r="112" spans="1:13" x14ac:dyDescent="0.25">
      <c r="A112" s="5">
        <v>109</v>
      </c>
      <c r="B112" s="5">
        <f t="shared" si="10"/>
        <v>54</v>
      </c>
      <c r="C112" s="7">
        <f>Data!$E$5*J111</f>
        <v>7.821648800560439</v>
      </c>
      <c r="D112" s="7">
        <f>C112*Data!$E$6</f>
        <v>0.7821648800560439</v>
      </c>
      <c r="E112" s="7">
        <f>IF(MOD(A112,12)=1,E111*(1+Data!$E$13),E111)</f>
        <v>0.77566410798925811</v>
      </c>
      <c r="F112" s="7">
        <f>IF(MOD(A112,12)=1,F111*(1+Data!$E$13),'Term Insurance'!F111)</f>
        <v>1.5513282159785162</v>
      </c>
      <c r="G112" s="26">
        <f t="shared" si="8"/>
        <v>1.8079805110952996</v>
      </c>
      <c r="H112" s="5">
        <f>IF(MOD(A112,12)=1,H111*(1+IF('Term Insurance'!A112&lt;=Data!$E$11,Data!$E$10,Data!$E$12)),H111)</f>
        <v>7.6991316480000016E-2</v>
      </c>
      <c r="I112" s="5">
        <f t="shared" si="13"/>
        <v>6.6541488315237096E-3</v>
      </c>
      <c r="J112" s="5">
        <f t="shared" si="11"/>
        <v>0.77696023853336005</v>
      </c>
      <c r="K112" s="19">
        <f t="shared" si="12"/>
        <v>5.2046415226838071E-3</v>
      </c>
      <c r="L112" s="7">
        <f>K112*Data!$E$14</f>
        <v>5.204641522683807</v>
      </c>
      <c r="M112" s="11">
        <f t="shared" si="9"/>
        <v>2.6861886725288109E-2</v>
      </c>
    </row>
    <row r="113" spans="1:13" x14ac:dyDescent="0.25">
      <c r="A113" s="5">
        <v>110</v>
      </c>
      <c r="B113" s="5">
        <f t="shared" si="10"/>
        <v>54</v>
      </c>
      <c r="C113" s="7">
        <f>Data!$E$5*J112</f>
        <v>7.7696023853336005</v>
      </c>
      <c r="D113" s="7">
        <f>C113*Data!$E$6</f>
        <v>0.77696023853336005</v>
      </c>
      <c r="E113" s="7">
        <f>IF(MOD(A113,12)=1,E112*(1+Data!$E$13),E112)</f>
        <v>0.77566410798925811</v>
      </c>
      <c r="F113" s="7">
        <f>IF(MOD(A113,12)=1,F112*(1+Data!$E$13),'Term Insurance'!F112)</f>
        <v>1.5513282159785162</v>
      </c>
      <c r="G113" s="26">
        <f t="shared" si="8"/>
        <v>1.7959499396899772</v>
      </c>
      <c r="H113" s="5">
        <f>IF(MOD(A113,12)=1,H112*(1+IF('Term Insurance'!A113&lt;=Data!$E$11,Data!$E$10,Data!$E$12)),H112)</f>
        <v>7.6991316480000016E-2</v>
      </c>
      <c r="I113" s="5">
        <f t="shared" si="13"/>
        <v>6.6541488315237096E-3</v>
      </c>
      <c r="J113" s="5">
        <f t="shared" si="11"/>
        <v>0.77179022946998288</v>
      </c>
      <c r="K113" s="19">
        <f t="shared" si="12"/>
        <v>5.1700090633771401E-3</v>
      </c>
      <c r="L113" s="7">
        <f>K113*Data!$E$14</f>
        <v>5.1700090633771403</v>
      </c>
      <c r="M113" s="11">
        <f t="shared" si="9"/>
        <v>2.6683143733123416E-2</v>
      </c>
    </row>
    <row r="114" spans="1:13" x14ac:dyDescent="0.25">
      <c r="A114" s="5">
        <v>111</v>
      </c>
      <c r="B114" s="5">
        <f t="shared" si="10"/>
        <v>54</v>
      </c>
      <c r="C114" s="7">
        <f>Data!$E$5*J113</f>
        <v>7.7179022946998286</v>
      </c>
      <c r="D114" s="7">
        <f>C114*Data!$E$6</f>
        <v>0.77179022946998288</v>
      </c>
      <c r="E114" s="7">
        <f>IF(MOD(A114,12)=1,E113*(1+Data!$E$13),E113)</f>
        <v>0.77566410798925811</v>
      </c>
      <c r="F114" s="7">
        <f>IF(MOD(A114,12)=1,F113*(1+Data!$E$13),'Term Insurance'!F113)</f>
        <v>1.5513282159785162</v>
      </c>
      <c r="G114" s="26">
        <f t="shared" si="8"/>
        <v>1.7839994214973141</v>
      </c>
      <c r="H114" s="5">
        <f>IF(MOD(A114,12)=1,H113*(1+IF('Term Insurance'!A114&lt;=Data!$E$11,Data!$E$10,Data!$E$12)),H113)</f>
        <v>7.6991316480000016E-2</v>
      </c>
      <c r="I114" s="5">
        <f t="shared" si="13"/>
        <v>6.6541488315237096E-3</v>
      </c>
      <c r="J114" s="5">
        <f t="shared" si="11"/>
        <v>0.76665462241637383</v>
      </c>
      <c r="K114" s="19">
        <f t="shared" si="12"/>
        <v>5.1356070536091019E-3</v>
      </c>
      <c r="L114" s="7">
        <f>K114*Data!$E$14</f>
        <v>5.1356070536091023</v>
      </c>
      <c r="M114" s="11">
        <f t="shared" si="9"/>
        <v>2.6505590123429457E-2</v>
      </c>
    </row>
    <row r="115" spans="1:13" x14ac:dyDescent="0.25">
      <c r="A115" s="5">
        <v>112</v>
      </c>
      <c r="B115" s="5">
        <f t="shared" si="10"/>
        <v>54</v>
      </c>
      <c r="C115" s="7">
        <f>Data!$E$5*J114</f>
        <v>7.6665462241637385</v>
      </c>
      <c r="D115" s="7">
        <f>C115*Data!$E$6</f>
        <v>0.76665462241637394</v>
      </c>
      <c r="E115" s="7">
        <f>IF(MOD(A115,12)=1,E114*(1+Data!$E$13),E114)</f>
        <v>0.77566410798925811</v>
      </c>
      <c r="F115" s="7">
        <f>IF(MOD(A115,12)=1,F114*(1+Data!$E$13),'Term Insurance'!F114)</f>
        <v>1.5513282159785162</v>
      </c>
      <c r="G115" s="26">
        <f t="shared" si="8"/>
        <v>1.7721284238313189</v>
      </c>
      <c r="H115" s="5">
        <f>IF(MOD(A115,12)=1,H114*(1+IF('Term Insurance'!A115&lt;=Data!$E$11,Data!$E$10,Data!$E$12)),H114)</f>
        <v>7.6991316480000016E-2</v>
      </c>
      <c r="I115" s="5">
        <f t="shared" si="13"/>
        <v>6.6541488315237096E-3</v>
      </c>
      <c r="J115" s="5">
        <f t="shared" si="11"/>
        <v>0.76155318845643971</v>
      </c>
      <c r="K115" s="19">
        <f t="shared" si="12"/>
        <v>5.101433959934165E-3</v>
      </c>
      <c r="L115" s="7">
        <f>K115*Data!$E$14</f>
        <v>5.1014339599341652</v>
      </c>
      <c r="M115" s="11">
        <f t="shared" si="9"/>
        <v>2.6329217981881037E-2</v>
      </c>
    </row>
    <row r="116" spans="1:13" x14ac:dyDescent="0.25">
      <c r="A116" s="5">
        <v>113</v>
      </c>
      <c r="B116" s="5">
        <f t="shared" si="10"/>
        <v>54</v>
      </c>
      <c r="C116" s="7">
        <f>Data!$E$5*J115</f>
        <v>7.6155318845643976</v>
      </c>
      <c r="D116" s="7">
        <f>C116*Data!$E$6</f>
        <v>0.76155318845643982</v>
      </c>
      <c r="E116" s="7">
        <f>IF(MOD(A116,12)=1,E115*(1+Data!$E$13),E115)</f>
        <v>0.77566410798925811</v>
      </c>
      <c r="F116" s="7">
        <f>IF(MOD(A116,12)=1,F115*(1+Data!$E$13),'Term Insurance'!F115)</f>
        <v>1.5513282159785162</v>
      </c>
      <c r="G116" s="26">
        <f t="shared" si="8"/>
        <v>1.7603364175505718</v>
      </c>
      <c r="H116" s="5">
        <f>IF(MOD(A116,12)=1,H115*(1+IF('Term Insurance'!A116&lt;=Data!$E$11,Data!$E$10,Data!$E$12)),H115)</f>
        <v>7.6991316480000016E-2</v>
      </c>
      <c r="I116" s="5">
        <f t="shared" si="13"/>
        <v>6.6541488315237096E-3</v>
      </c>
      <c r="J116" s="5">
        <f t="shared" si="11"/>
        <v>0.75648570019732919</v>
      </c>
      <c r="K116" s="19">
        <f t="shared" si="12"/>
        <v>5.0674882591105735E-3</v>
      </c>
      <c r="L116" s="7">
        <f>K116*Data!$E$14</f>
        <v>5.0674882591105739</v>
      </c>
      <c r="M116" s="11">
        <f t="shared" si="9"/>
        <v>2.6154019446812171E-2</v>
      </c>
    </row>
    <row r="117" spans="1:13" x14ac:dyDescent="0.25">
      <c r="A117" s="5">
        <v>114</v>
      </c>
      <c r="B117" s="5">
        <f t="shared" si="10"/>
        <v>54</v>
      </c>
      <c r="C117" s="7">
        <f>Data!$E$5*J116</f>
        <v>7.5648570019732917</v>
      </c>
      <c r="D117" s="7">
        <f>C117*Data!$E$6</f>
        <v>0.75648570019732919</v>
      </c>
      <c r="E117" s="7">
        <f>IF(MOD(A117,12)=1,E116*(1+Data!$E$13),E116)</f>
        <v>0.77566410798925811</v>
      </c>
      <c r="F117" s="7">
        <f>IF(MOD(A117,12)=1,F116*(1+Data!$E$13),'Term Insurance'!F116)</f>
        <v>1.5513282159785162</v>
      </c>
      <c r="G117" s="26">
        <f t="shared" si="8"/>
        <v>1.748622877034639</v>
      </c>
      <c r="H117" s="5">
        <f>IF(MOD(A117,12)=1,H116*(1+IF('Term Insurance'!A117&lt;=Data!$E$11,Data!$E$10,Data!$E$12)),H116)</f>
        <v>7.6991316480000016E-2</v>
      </c>
      <c r="I117" s="5">
        <f t="shared" si="13"/>
        <v>6.6541488315237096E-3</v>
      </c>
      <c r="J117" s="5">
        <f t="shared" si="11"/>
        <v>0.7514519317592967</v>
      </c>
      <c r="K117" s="19">
        <f t="shared" si="12"/>
        <v>5.0337684380324533E-3</v>
      </c>
      <c r="L117" s="7">
        <f>K117*Data!$E$14</f>
        <v>5.0337684380324532</v>
      </c>
      <c r="M117" s="11">
        <f t="shared" si="9"/>
        <v>2.5979986708870584E-2</v>
      </c>
    </row>
    <row r="118" spans="1:13" x14ac:dyDescent="0.25">
      <c r="A118" s="5">
        <v>115</v>
      </c>
      <c r="B118" s="5">
        <f t="shared" si="10"/>
        <v>54</v>
      </c>
      <c r="C118" s="7">
        <f>Data!$E$5*J117</f>
        <v>7.514519317592967</v>
      </c>
      <c r="D118" s="7">
        <f>C118*Data!$E$6</f>
        <v>0.7514519317592967</v>
      </c>
      <c r="E118" s="7">
        <f>IF(MOD(A118,12)=1,E117*(1+Data!$E$13),E117)</f>
        <v>0.77566410798925811</v>
      </c>
      <c r="F118" s="7">
        <f>IF(MOD(A118,12)=1,F117*(1+Data!$E$13),'Term Insurance'!F117)</f>
        <v>1.5513282159785162</v>
      </c>
      <c r="G118" s="26">
        <f t="shared" si="8"/>
        <v>1.7369872801606434</v>
      </c>
      <c r="H118" s="5">
        <f>IF(MOD(A118,12)=1,H117*(1+IF('Term Insurance'!A118&lt;=Data!$E$11,Data!$E$10,Data!$E$12)),H117)</f>
        <v>7.6991316480000016E-2</v>
      </c>
      <c r="I118" s="5">
        <f t="shared" si="13"/>
        <v>6.6541488315237096E-3</v>
      </c>
      <c r="J118" s="5">
        <f t="shared" si="11"/>
        <v>0.74645165876563435</v>
      </c>
      <c r="K118" s="19">
        <f t="shared" si="12"/>
        <v>5.0002729936623582E-3</v>
      </c>
      <c r="L118" s="7">
        <f>K118*Data!$E$14</f>
        <v>5.0002729936623584</v>
      </c>
      <c r="M118" s="11">
        <f t="shared" si="9"/>
        <v>2.5807112010668654E-2</v>
      </c>
    </row>
    <row r="119" spans="1:13" x14ac:dyDescent="0.25">
      <c r="A119" s="5">
        <v>116</v>
      </c>
      <c r="B119" s="5">
        <f t="shared" si="10"/>
        <v>54</v>
      </c>
      <c r="C119" s="7">
        <f>Data!$E$5*J118</f>
        <v>7.4645165876563437</v>
      </c>
      <c r="D119" s="7">
        <f>C119*Data!$E$6</f>
        <v>0.74645165876563446</v>
      </c>
      <c r="E119" s="7">
        <f>IF(MOD(A119,12)=1,E118*(1+Data!$E$13),E118)</f>
        <v>0.77566410798925811</v>
      </c>
      <c r="F119" s="7">
        <f>IF(MOD(A119,12)=1,F118*(1+Data!$E$13),'Term Insurance'!F118)</f>
        <v>1.5513282159785162</v>
      </c>
      <c r="G119" s="26">
        <f t="shared" si="8"/>
        <v>1.7254291082799909</v>
      </c>
      <c r="H119" s="5">
        <f>IF(MOD(A119,12)=1,H118*(1+IF('Term Insurance'!A119&lt;=Data!$E$11,Data!$E$10,Data!$E$12)),H118)</f>
        <v>7.6991316480000016E-2</v>
      </c>
      <c r="I119" s="5">
        <f t="shared" si="13"/>
        <v>6.6541488315237096E-3</v>
      </c>
      <c r="J119" s="5">
        <f t="shared" si="11"/>
        <v>0.74148465833267008</v>
      </c>
      <c r="K119" s="19">
        <f t="shared" si="12"/>
        <v>4.9670004329642808E-3</v>
      </c>
      <c r="L119" s="7">
        <f>K119*Data!$E$14</f>
        <v>4.967000432964281</v>
      </c>
      <c r="M119" s="11">
        <f t="shared" si="9"/>
        <v>2.5635387646437913E-2</v>
      </c>
    </row>
    <row r="120" spans="1:13" x14ac:dyDescent="0.25">
      <c r="A120" s="5">
        <v>117</v>
      </c>
      <c r="B120" s="5">
        <f t="shared" si="10"/>
        <v>54</v>
      </c>
      <c r="C120" s="7">
        <f>Data!$E$5*J119</f>
        <v>7.4148465833267005</v>
      </c>
      <c r="D120" s="7">
        <f>C120*Data!$E$6</f>
        <v>0.74148465833267008</v>
      </c>
      <c r="E120" s="7">
        <f>IF(MOD(A120,12)=1,E119*(1+Data!$E$13),E119)</f>
        <v>0.77566410798925811</v>
      </c>
      <c r="F120" s="7">
        <f>IF(MOD(A120,12)=1,F119*(1+Data!$E$13),'Term Insurance'!F119)</f>
        <v>1.5513282159785162</v>
      </c>
      <c r="G120" s="26">
        <f t="shared" si="8"/>
        <v>1.7139478461952526</v>
      </c>
      <c r="H120" s="5">
        <f>IF(MOD(A120,12)=1,H119*(1+IF('Term Insurance'!A120&lt;=Data!$E$11,Data!$E$10,Data!$E$12)),H119)</f>
        <v>7.6991316480000016E-2</v>
      </c>
      <c r="I120" s="5">
        <f t="shared" si="13"/>
        <v>6.6541488315237096E-3</v>
      </c>
      <c r="J120" s="5">
        <f t="shared" si="11"/>
        <v>0.736550709059833</v>
      </c>
      <c r="K120" s="19">
        <f t="shared" si="12"/>
        <v>4.933949272837094E-3</v>
      </c>
      <c r="L120" s="7">
        <f>K120*Data!$E$14</f>
        <v>4.9339492728370944</v>
      </c>
      <c r="M120" s="11">
        <f t="shared" si="9"/>
        <v>2.5464805961683545E-2</v>
      </c>
    </row>
    <row r="121" spans="1:13" x14ac:dyDescent="0.25">
      <c r="A121" s="5">
        <v>118</v>
      </c>
      <c r="B121" s="5">
        <f t="shared" si="10"/>
        <v>54</v>
      </c>
      <c r="C121" s="7">
        <f>Data!$E$5*J120</f>
        <v>7.3655070905983298</v>
      </c>
      <c r="D121" s="7">
        <f>C121*Data!$E$6</f>
        <v>0.736550709059833</v>
      </c>
      <c r="E121" s="7">
        <f>IF(MOD(A121,12)=1,E120*(1+Data!$E$13),E120)</f>
        <v>0.77566410798925811</v>
      </c>
      <c r="F121" s="7">
        <f>IF(MOD(A121,12)=1,F120*(1+Data!$E$13),'Term Insurance'!F120)</f>
        <v>1.5513282159785162</v>
      </c>
      <c r="G121" s="26">
        <f t="shared" si="8"/>
        <v>1.7025429821372</v>
      </c>
      <c r="H121" s="5">
        <f>IF(MOD(A121,12)=1,H120*(1+IF('Term Insurance'!A121&lt;=Data!$E$11,Data!$E$10,Data!$E$12)),H120)</f>
        <v>7.6991316480000016E-2</v>
      </c>
      <c r="I121" s="5">
        <f t="shared" si="13"/>
        <v>6.6541488315237096E-3</v>
      </c>
      <c r="J121" s="5">
        <f t="shared" si="11"/>
        <v>0.73164959101978455</v>
      </c>
      <c r="K121" s="19">
        <f t="shared" si="12"/>
        <v>4.9011180400484475E-3</v>
      </c>
      <c r="L121" s="7">
        <f>K121*Data!$E$14</f>
        <v>4.9011180400484475</v>
      </c>
      <c r="M121" s="11">
        <f t="shared" si="9"/>
        <v>2.5295359352848656E-2</v>
      </c>
    </row>
    <row r="122" spans="1:13" x14ac:dyDescent="0.25">
      <c r="A122" s="5">
        <v>119</v>
      </c>
      <c r="B122" s="5">
        <f t="shared" si="10"/>
        <v>54</v>
      </c>
      <c r="C122" s="7">
        <f>Data!$E$5*J121</f>
        <v>7.3164959101978457</v>
      </c>
      <c r="D122" s="7">
        <f>C122*Data!$E$6</f>
        <v>0.73164959101978466</v>
      </c>
      <c r="E122" s="7">
        <f>IF(MOD(A122,12)=1,E121*(1+Data!$E$13),E121)</f>
        <v>0.77566410798925811</v>
      </c>
      <c r="F122" s="7">
        <f>IF(MOD(A122,12)=1,F121*(1+Data!$E$13),'Term Insurance'!F121)</f>
        <v>1.5513282159785162</v>
      </c>
      <c r="G122" s="26">
        <f t="shared" si="8"/>
        <v>1.6912140077419928</v>
      </c>
      <c r="H122" s="5">
        <f>IF(MOD(A122,12)=1,H121*(1+IF('Term Insurance'!A122&lt;=Data!$E$11,Data!$E$10,Data!$E$12)),H121)</f>
        <v>7.6991316480000016E-2</v>
      </c>
      <c r="I122" s="5">
        <f t="shared" si="13"/>
        <v>6.6541488315237096E-3</v>
      </c>
      <c r="J122" s="5">
        <f t="shared" si="11"/>
        <v>0.72678108574861544</v>
      </c>
      <c r="K122" s="19">
        <f t="shared" si="12"/>
        <v>4.8685052711690997E-3</v>
      </c>
      <c r="L122" s="7">
        <f>K122*Data!$E$14</f>
        <v>4.8685052711690995</v>
      </c>
      <c r="M122" s="11">
        <f t="shared" si="9"/>
        <v>2.512704026696877E-2</v>
      </c>
    </row>
    <row r="123" spans="1:13" x14ac:dyDescent="0.25">
      <c r="A123" s="5">
        <v>120</v>
      </c>
      <c r="B123" s="5">
        <f t="shared" si="10"/>
        <v>54</v>
      </c>
      <c r="C123" s="7">
        <f>Data!$E$5*J122</f>
        <v>7.267810857486154</v>
      </c>
      <c r="D123" s="7">
        <f>C123*Data!$E$6</f>
        <v>0.72678108574861544</v>
      </c>
      <c r="E123" s="7">
        <f>IF(MOD(A123,12)=1,E122*(1+Data!$E$13),E122)</f>
        <v>0.77566410798925811</v>
      </c>
      <c r="F123" s="7">
        <f>IF(MOD(A123,12)=1,F122*(1+Data!$E$13),'Term Insurance'!F122)</f>
        <v>1.5513282159785162</v>
      </c>
      <c r="G123" s="26">
        <f t="shared" si="8"/>
        <v>1.6799604180285199</v>
      </c>
      <c r="H123" s="5">
        <f>IF(MOD(A123,12)=1,H122*(1+IF('Term Insurance'!A123&lt;=Data!$E$11,Data!$E$10,Data!$E$12)),H122)</f>
        <v>7.6991316480000016E-2</v>
      </c>
      <c r="I123" s="5">
        <f t="shared" si="13"/>
        <v>6.6541488315237096E-3</v>
      </c>
      <c r="J123" s="5">
        <f t="shared" si="11"/>
        <v>0.72194497623610776</v>
      </c>
      <c r="K123" s="19">
        <f t="shared" si="12"/>
        <v>4.836109512507682E-3</v>
      </c>
      <c r="L123" s="7">
        <f>K123*Data!$E$14</f>
        <v>4.8361095125076821</v>
      </c>
      <c r="M123" s="11">
        <f t="shared" si="9"/>
        <v>2.4959841201336985E-2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3"/>
  <sheetViews>
    <sheetView tabSelected="1" workbookViewId="0">
      <selection activeCell="C9" sqref="C9"/>
    </sheetView>
  </sheetViews>
  <sheetFormatPr defaultRowHeight="15" x14ac:dyDescent="0.25"/>
  <cols>
    <col min="3" max="3" width="9.140625" style="1"/>
    <col min="4" max="4" width="12.28515625" style="1" bestFit="1" customWidth="1"/>
    <col min="5" max="5" width="8.42578125" bestFit="1" customWidth="1"/>
    <col min="6" max="7" width="10.42578125" customWidth="1"/>
    <col min="9" max="9" width="17.140625" customWidth="1"/>
    <col min="10" max="10" width="12" bestFit="1" customWidth="1"/>
    <col min="11" max="11" width="11" bestFit="1" customWidth="1"/>
    <col min="12" max="12" width="14.85546875" style="2" bestFit="1" customWidth="1"/>
    <col min="13" max="13" width="14.85546875" style="2" customWidth="1"/>
    <col min="15" max="15" width="5.140625" customWidth="1"/>
    <col min="16" max="16" width="13.85546875" customWidth="1"/>
    <col min="17" max="17" width="15.5703125" customWidth="1"/>
    <col min="18" max="18" width="13.42578125" customWidth="1"/>
    <col min="19" max="19" width="9.85546875" bestFit="1" customWidth="1"/>
  </cols>
  <sheetData>
    <row r="1" spans="1:21" x14ac:dyDescent="0.25">
      <c r="E1" s="9"/>
    </row>
    <row r="3" spans="1:21" s="3" customFormat="1" ht="30" x14ac:dyDescent="0.25">
      <c r="A3" s="12" t="s">
        <v>6</v>
      </c>
      <c r="B3" s="12" t="s">
        <v>3</v>
      </c>
      <c r="C3" s="14" t="s">
        <v>0</v>
      </c>
      <c r="D3" s="14" t="s">
        <v>1</v>
      </c>
      <c r="E3" s="12" t="s">
        <v>15</v>
      </c>
      <c r="F3" s="12" t="s">
        <v>16</v>
      </c>
      <c r="G3" s="12" t="s">
        <v>40</v>
      </c>
      <c r="H3" s="12" t="s">
        <v>12</v>
      </c>
      <c r="I3" s="12" t="s">
        <v>22</v>
      </c>
      <c r="J3" s="12" t="s">
        <v>37</v>
      </c>
      <c r="K3" s="12" t="s">
        <v>23</v>
      </c>
      <c r="L3" s="15" t="s">
        <v>7</v>
      </c>
      <c r="M3" s="15" t="s">
        <v>13</v>
      </c>
      <c r="N3" s="12" t="s">
        <v>8</v>
      </c>
      <c r="P3" s="12" t="s">
        <v>0</v>
      </c>
      <c r="Q3" s="12"/>
      <c r="R3" s="12"/>
      <c r="S3" s="24">
        <v>20</v>
      </c>
    </row>
    <row r="4" spans="1:21" x14ac:dyDescent="0.25">
      <c r="A4" s="5">
        <v>1</v>
      </c>
      <c r="B4" s="16">
        <v>45</v>
      </c>
      <c r="C4" s="7">
        <f>S3</f>
        <v>20</v>
      </c>
      <c r="D4" s="7">
        <f>C4*Data!$E$6</f>
        <v>2</v>
      </c>
      <c r="E4" s="17">
        <f>Data!$E$8*C4</f>
        <v>1</v>
      </c>
      <c r="F4" s="17">
        <f>Data!$E$9</f>
        <v>1</v>
      </c>
      <c r="G4" s="26">
        <f>(E4+F4)*J4</f>
        <v>1.9983256452817588</v>
      </c>
      <c r="H4" s="16">
        <f>Data!E7</f>
        <v>0.01</v>
      </c>
      <c r="I4" s="5">
        <f t="shared" ref="I4:I67" si="0">(1-(1-H4)^(1/12))</f>
        <v>8.3717735912058888E-4</v>
      </c>
      <c r="J4" s="16">
        <f>1-I4</f>
        <v>0.99916282264087941</v>
      </c>
      <c r="K4" s="18">
        <f>1*I4</f>
        <v>8.3717735912058888E-4</v>
      </c>
      <c r="L4" s="7">
        <f>K4*Data!$E$14</f>
        <v>0.83717735912058888</v>
      </c>
      <c r="M4" s="7">
        <f>IF(A4=120,Data!$E$14*J4,0)</f>
        <v>0</v>
      </c>
      <c r="N4" s="11">
        <f>C4-D4-G4-L4-M4</f>
        <v>15.164496995597652</v>
      </c>
      <c r="P4" s="5" t="s">
        <v>10</v>
      </c>
      <c r="Q4" s="5"/>
      <c r="R4" s="5"/>
      <c r="S4" s="20">
        <f>(1+Data!E15)^(1/12)-1</f>
        <v>4.0741237836483535E-3</v>
      </c>
    </row>
    <row r="5" spans="1:21" x14ac:dyDescent="0.25">
      <c r="A5" s="5">
        <v>2</v>
      </c>
      <c r="B5" s="5">
        <f>IF(MOD(A5,12)=1,B4+1,B4)</f>
        <v>45</v>
      </c>
      <c r="C5" s="7">
        <f>$S$3*J4</f>
        <v>19.983256452817589</v>
      </c>
      <c r="D5" s="7">
        <f>C5*Data!$E$6</f>
        <v>1.998325645281759</v>
      </c>
      <c r="E5" s="7">
        <f>IF(MOD(A5,12)=1,E4*(1+Data!$E$13),E4)</f>
        <v>1</v>
      </c>
      <c r="F5" s="7">
        <f>IF(MOD(A5,12)=1,F4*(1+Data!$E$13),'Term Insurance'!F4)</f>
        <v>1</v>
      </c>
      <c r="G5" s="26">
        <f t="shared" ref="G5:G68" si="1">(E5+F5)*J5</f>
        <v>1.9966526922953789</v>
      </c>
      <c r="H5" s="5">
        <f>IF(MOD(A5,12)=1,H4*(1+IF('Term Insurance'!A5&lt;=Data!$E$11,Data!$E$10,Data!$E$12)),H4)</f>
        <v>0.01</v>
      </c>
      <c r="I5" s="5">
        <f t="shared" si="0"/>
        <v>8.3717735912058888E-4</v>
      </c>
      <c r="J5" s="5">
        <f>J4*(1-I5)</f>
        <v>0.99832634614768945</v>
      </c>
      <c r="K5" s="19">
        <f>J4*I5</f>
        <v>8.3647649318996473E-4</v>
      </c>
      <c r="L5" s="7">
        <f>K5*Data!$E$14</f>
        <v>0.83647649318996475</v>
      </c>
      <c r="M5" s="7">
        <f>IF(A5=120,Data!$E$14*J5,0)</f>
        <v>0</v>
      </c>
      <c r="N5" s="11">
        <f t="shared" ref="N5:N68" si="2">C5-D5-G5-L5-M5</f>
        <v>15.151801622050485</v>
      </c>
      <c r="P5" s="5" t="s">
        <v>11</v>
      </c>
      <c r="Q5" s="5"/>
      <c r="R5" s="5"/>
      <c r="S5" s="10">
        <f>NPV(S4,N4:N123)</f>
        <v>706.449551065317</v>
      </c>
    </row>
    <row r="6" spans="1:21" x14ac:dyDescent="0.25">
      <c r="A6" s="5">
        <v>3</v>
      </c>
      <c r="B6" s="5">
        <f t="shared" ref="B6:B69" si="3">IF(MOD(A6,12)=1,B5+1,B5)</f>
        <v>45</v>
      </c>
      <c r="C6" s="7">
        <f t="shared" ref="C6:C69" si="4">$S$3*J5</f>
        <v>19.96652692295379</v>
      </c>
      <c r="D6" s="7">
        <f>C6*Data!$E$6</f>
        <v>1.9966526922953791</v>
      </c>
      <c r="E6" s="7">
        <f>IF(MOD(A6,12)=1,E5*(1+Data!$E$13),E5)</f>
        <v>1</v>
      </c>
      <c r="F6" s="7">
        <f>IF(MOD(A6,12)=1,F5*(1+Data!$E$13),'Term Insurance'!F5)</f>
        <v>1</v>
      </c>
      <c r="G6" s="26">
        <f t="shared" si="1"/>
        <v>1.994981139867362</v>
      </c>
      <c r="H6" s="5">
        <f>IF(MOD(A6,12)=1,H5*(1+IF('Term Insurance'!A6&lt;=Data!$E$11,Data!$E$10,Data!$E$12)),H5)</f>
        <v>0.01</v>
      </c>
      <c r="I6" s="5">
        <f t="shared" si="0"/>
        <v>8.3717735912058888E-4</v>
      </c>
      <c r="J6" s="5">
        <f t="shared" ref="J6:J69" si="5">J5*(1-I6)</f>
        <v>0.99749056993368101</v>
      </c>
      <c r="K6" s="19">
        <f t="shared" ref="K6:K69" si="6">J5*I6</f>
        <v>8.3577621400842956E-4</v>
      </c>
      <c r="L6" s="7">
        <f>K6*Data!$E$14</f>
        <v>0.83577621400842961</v>
      </c>
      <c r="M6" s="7">
        <f>IF(A6=120,Data!$E$14*J6,0)</f>
        <v>0</v>
      </c>
      <c r="N6" s="11">
        <f t="shared" si="2"/>
        <v>15.139116876782621</v>
      </c>
      <c r="P6" s="5"/>
      <c r="Q6" s="5"/>
      <c r="R6" s="5"/>
      <c r="S6" s="5"/>
    </row>
    <row r="7" spans="1:21" x14ac:dyDescent="0.25">
      <c r="A7" s="5">
        <v>4</v>
      </c>
      <c r="B7" s="5">
        <f t="shared" si="3"/>
        <v>45</v>
      </c>
      <c r="C7" s="7">
        <f t="shared" si="4"/>
        <v>19.949811398673621</v>
      </c>
      <c r="D7" s="7">
        <f>C7*Data!$E$6</f>
        <v>1.9949811398673623</v>
      </c>
      <c r="E7" s="7">
        <f>IF(MOD(A7,12)=1,E6*(1+Data!$E$13),E6)</f>
        <v>1</v>
      </c>
      <c r="F7" s="7">
        <f>IF(MOD(A7,12)=1,F6*(1+Data!$E$13),'Term Insurance'!F6)</f>
        <v>1</v>
      </c>
      <c r="G7" s="26">
        <f t="shared" si="1"/>
        <v>1.9933109868251926</v>
      </c>
      <c r="H7" s="5">
        <f>IF(MOD(A7,12)=1,H6*(1+IF('Term Insurance'!A7&lt;=Data!$E$11,Data!$E$10,Data!$E$12)),H6)</f>
        <v>0.01</v>
      </c>
      <c r="I7" s="5">
        <f t="shared" si="0"/>
        <v>8.3717735912058888E-4</v>
      </c>
      <c r="J7" s="5">
        <f t="shared" si="5"/>
        <v>0.99665549341259629</v>
      </c>
      <c r="K7" s="19">
        <f t="shared" si="6"/>
        <v>8.3507652108477019E-4</v>
      </c>
      <c r="L7" s="7">
        <f>K7*Data!$E$14</f>
        <v>0.83507652108477015</v>
      </c>
      <c r="M7" s="7">
        <f>IF(A7=120,Data!$E$14*J7,0)</f>
        <v>0</v>
      </c>
      <c r="N7" s="11">
        <f t="shared" si="2"/>
        <v>15.126442750896294</v>
      </c>
      <c r="P7" s="5" t="s">
        <v>24</v>
      </c>
      <c r="Q7" s="5"/>
      <c r="R7" s="5"/>
      <c r="S7" s="21">
        <f>12*S4</f>
        <v>4.8889485403780242E-2</v>
      </c>
    </row>
    <row r="8" spans="1:21" x14ac:dyDescent="0.25">
      <c r="A8" s="5">
        <v>5</v>
      </c>
      <c r="B8" s="5">
        <f t="shared" si="3"/>
        <v>45</v>
      </c>
      <c r="C8" s="7">
        <f t="shared" si="4"/>
        <v>19.933109868251925</v>
      </c>
      <c r="D8" s="7">
        <f>C8*Data!$E$6</f>
        <v>1.9933109868251926</v>
      </c>
      <c r="E8" s="7">
        <f>IF(MOD(A8,12)=1,E7*(1+Data!$E$13),E7)</f>
        <v>1</v>
      </c>
      <c r="F8" s="7">
        <f>IF(MOD(A8,12)=1,F7*(1+Data!$E$13),'Term Insurance'!F7)</f>
        <v>1</v>
      </c>
      <c r="G8" s="26">
        <f t="shared" si="1"/>
        <v>1.9916422319973361</v>
      </c>
      <c r="H8" s="5">
        <f>IF(MOD(A8,12)=1,H7*(1+IF('Term Insurance'!A8&lt;=Data!$E$11,Data!$E$10,Data!$E$12)),H7)</f>
        <v>0.01</v>
      </c>
      <c r="I8" s="5">
        <f t="shared" si="0"/>
        <v>8.3717735912058888E-4</v>
      </c>
      <c r="J8" s="5">
        <f t="shared" si="5"/>
        <v>0.99582111599866807</v>
      </c>
      <c r="K8" s="19">
        <f t="shared" si="6"/>
        <v>8.3437741392818488E-4</v>
      </c>
      <c r="L8" s="7">
        <f>K8*Data!$E$14</f>
        <v>0.83437741392818487</v>
      </c>
      <c r="M8" s="7">
        <f>IF(A8=120,Data!$E$14*J8,0)</f>
        <v>0</v>
      </c>
      <c r="N8" s="11">
        <f t="shared" si="2"/>
        <v>15.113779235501212</v>
      </c>
      <c r="P8" s="23" t="s">
        <v>29</v>
      </c>
      <c r="Q8" s="23"/>
      <c r="R8" s="23"/>
      <c r="S8" s="23" t="s">
        <v>25</v>
      </c>
    </row>
    <row r="9" spans="1:21" x14ac:dyDescent="0.25">
      <c r="A9" s="5">
        <v>6</v>
      </c>
      <c r="B9" s="5">
        <f t="shared" si="3"/>
        <v>45</v>
      </c>
      <c r="C9" s="7">
        <f t="shared" si="4"/>
        <v>19.916422319973361</v>
      </c>
      <c r="D9" s="7">
        <f>C9*Data!$E$6</f>
        <v>1.9916422319973361</v>
      </c>
      <c r="E9" s="7">
        <f>IF(MOD(A9,12)=1,E8*(1+Data!$E$13),E8)</f>
        <v>1</v>
      </c>
      <c r="F9" s="7">
        <f>IF(MOD(A9,12)=1,F8*(1+Data!$E$13),'Term Insurance'!F8)</f>
        <v>1</v>
      </c>
      <c r="G9" s="26">
        <f t="shared" si="1"/>
        <v>1.9899748742132395</v>
      </c>
      <c r="H9" s="5">
        <f>IF(MOD(A9,12)=1,H8*(1+IF('Term Insurance'!A9&lt;=Data!$E$11,Data!$E$10,Data!$E$12)),H8)</f>
        <v>0.01</v>
      </c>
      <c r="I9" s="5">
        <f t="shared" si="0"/>
        <v>8.3717735912058888E-4</v>
      </c>
      <c r="J9" s="5">
        <f t="shared" si="5"/>
        <v>0.99498743710661974</v>
      </c>
      <c r="K9" s="19">
        <f t="shared" si="6"/>
        <v>8.3367889204828249E-4</v>
      </c>
      <c r="L9" s="7">
        <f>K9*Data!$E$14</f>
        <v>0.83367889204828249</v>
      </c>
      <c r="M9" s="7">
        <f>IF(A9=120,Data!$E$14*J9,0)</f>
        <v>0</v>
      </c>
      <c r="N9" s="11">
        <f t="shared" si="2"/>
        <v>15.101126321714503</v>
      </c>
      <c r="P9" s="5" t="s">
        <v>26</v>
      </c>
      <c r="Q9" s="5"/>
      <c r="R9" s="5"/>
      <c r="S9" s="22">
        <f>SUM(D4:D123)/SUM(C4:C123)</f>
        <v>0.1</v>
      </c>
    </row>
    <row r="10" spans="1:21" x14ac:dyDescent="0.25">
      <c r="A10" s="5">
        <v>7</v>
      </c>
      <c r="B10" s="5">
        <f t="shared" si="3"/>
        <v>45</v>
      </c>
      <c r="C10" s="7">
        <f t="shared" si="4"/>
        <v>19.899748742132395</v>
      </c>
      <c r="D10" s="7">
        <f>C10*Data!$E$6</f>
        <v>1.9899748742132397</v>
      </c>
      <c r="E10" s="7">
        <f>IF(MOD(A10,12)=1,E9*(1+Data!$E$13),E9)</f>
        <v>1</v>
      </c>
      <c r="F10" s="7">
        <f>IF(MOD(A10,12)=1,F9*(1+Data!$E$13),'Term Insurance'!F9)</f>
        <v>1</v>
      </c>
      <c r="G10" s="26">
        <f t="shared" si="1"/>
        <v>1.9883089123033293</v>
      </c>
      <c r="H10" s="5">
        <f>IF(MOD(A10,12)=1,H9*(1+IF('Term Insurance'!A10&lt;=Data!$E$11,Data!$E$10,Data!$E$12)),H9)</f>
        <v>0.01</v>
      </c>
      <c r="I10" s="5">
        <f t="shared" si="0"/>
        <v>8.3717735912058888E-4</v>
      </c>
      <c r="J10" s="5">
        <f t="shared" si="5"/>
        <v>0.99415445615166464</v>
      </c>
      <c r="K10" s="19">
        <f t="shared" si="6"/>
        <v>8.3298095495508298E-4</v>
      </c>
      <c r="L10" s="7">
        <f>K10*Data!$E$14</f>
        <v>0.83298095495508295</v>
      </c>
      <c r="M10" s="7">
        <f>IF(A10=120,Data!$E$14*J10,0)</f>
        <v>0</v>
      </c>
      <c r="N10" s="11">
        <f t="shared" si="2"/>
        <v>15.088484000660744</v>
      </c>
      <c r="P10" s="5" t="s">
        <v>27</v>
      </c>
      <c r="Q10" s="5"/>
      <c r="R10" s="5"/>
      <c r="S10" s="23" t="b">
        <f>S9=Data!E6</f>
        <v>1</v>
      </c>
    </row>
    <row r="11" spans="1:21" x14ac:dyDescent="0.25">
      <c r="A11" s="5">
        <v>8</v>
      </c>
      <c r="B11" s="5">
        <f t="shared" si="3"/>
        <v>45</v>
      </c>
      <c r="C11" s="7">
        <f t="shared" si="4"/>
        <v>19.883089123033294</v>
      </c>
      <c r="D11" s="7">
        <f>C11*Data!$E$6</f>
        <v>1.9883089123033295</v>
      </c>
      <c r="E11" s="7">
        <f>IF(MOD(A11,12)=1,E10*(1+Data!$E$13),E10)</f>
        <v>1</v>
      </c>
      <c r="F11" s="7">
        <f>IF(MOD(A11,12)=1,F10*(1+Data!$E$13),'Term Insurance'!F10)</f>
        <v>1</v>
      </c>
      <c r="G11" s="26">
        <f t="shared" si="1"/>
        <v>1.9866443450990112</v>
      </c>
      <c r="H11" s="5">
        <f>IF(MOD(A11,12)=1,H10*(1+IF('Term Insurance'!A11&lt;=Data!$E$11,Data!$E$10,Data!$E$12)),H10)</f>
        <v>0.01</v>
      </c>
      <c r="I11" s="5">
        <f t="shared" si="0"/>
        <v>8.3717735912058888E-4</v>
      </c>
      <c r="J11" s="5">
        <f t="shared" si="5"/>
        <v>0.99332217254950561</v>
      </c>
      <c r="K11" s="19">
        <f t="shared" si="6"/>
        <v>8.3228360215901586E-4</v>
      </c>
      <c r="L11" s="7">
        <f>K11*Data!$E$14</f>
        <v>0.83228360215901587</v>
      </c>
      <c r="M11" s="7">
        <f>IF(A11=120,Data!$E$14*J11,0)</f>
        <v>0</v>
      </c>
      <c r="N11" s="11">
        <f t="shared" si="2"/>
        <v>15.075852263471939</v>
      </c>
      <c r="P11" s="23" t="s">
        <v>30</v>
      </c>
      <c r="Q11" s="5"/>
      <c r="R11" s="5"/>
      <c r="S11" s="5"/>
    </row>
    <row r="12" spans="1:21" x14ac:dyDescent="0.25">
      <c r="A12" s="5">
        <v>9</v>
      </c>
      <c r="B12" s="5">
        <f t="shared" si="3"/>
        <v>45</v>
      </c>
      <c r="C12" s="7">
        <f t="shared" si="4"/>
        <v>19.866443450990111</v>
      </c>
      <c r="D12" s="7">
        <f>C12*Data!$E$6</f>
        <v>1.9866443450990112</v>
      </c>
      <c r="E12" s="7">
        <f>IF(MOD(A12,12)=1,E11*(1+Data!$E$13),E11)</f>
        <v>1</v>
      </c>
      <c r="F12" s="7">
        <f>IF(MOD(A12,12)=1,F11*(1+Data!$E$13),'Term Insurance'!F11)</f>
        <v>1</v>
      </c>
      <c r="G12" s="26">
        <f t="shared" si="1"/>
        <v>1.9849811714326693</v>
      </c>
      <c r="H12" s="5">
        <f>IF(MOD(A12,12)=1,H11*(1+IF('Term Insurance'!A12&lt;=Data!$E$11,Data!$E$10,Data!$E$12)),H11)</f>
        <v>0.01</v>
      </c>
      <c r="I12" s="5">
        <f t="shared" si="0"/>
        <v>8.3717735912058888E-4</v>
      </c>
      <c r="J12" s="5">
        <f t="shared" si="5"/>
        <v>0.99249058571633464</v>
      </c>
      <c r="K12" s="19">
        <f t="shared" si="6"/>
        <v>8.3158683317092097E-4</v>
      </c>
      <c r="L12" s="7">
        <f>K12*Data!$E$14</f>
        <v>0.83158683317092097</v>
      </c>
      <c r="M12" s="7">
        <f>IF(A12=120,Data!$E$14*J12,0)</f>
        <v>0</v>
      </c>
      <c r="N12" s="11">
        <f t="shared" si="2"/>
        <v>15.06323110128751</v>
      </c>
      <c r="P12" s="23" t="s">
        <v>28</v>
      </c>
      <c r="Q12" s="23"/>
      <c r="R12" s="23">
        <f>SUM(K4:K123)+J123</f>
        <v>0.99999999999999956</v>
      </c>
      <c r="S12" s="23"/>
    </row>
    <row r="13" spans="1:21" x14ac:dyDescent="0.25">
      <c r="A13" s="5">
        <v>10</v>
      </c>
      <c r="B13" s="5">
        <f t="shared" si="3"/>
        <v>45</v>
      </c>
      <c r="C13" s="7">
        <f t="shared" si="4"/>
        <v>19.849811714326691</v>
      </c>
      <c r="D13" s="7">
        <f>C13*Data!$E$6</f>
        <v>1.9849811714326693</v>
      </c>
      <c r="E13" s="7">
        <f>IF(MOD(A13,12)=1,E12*(1+Data!$E$13),E12)</f>
        <v>1</v>
      </c>
      <c r="F13" s="7">
        <f>IF(MOD(A13,12)=1,F12*(1+Data!$E$13),'Term Insurance'!F12)</f>
        <v>1</v>
      </c>
      <c r="G13" s="26">
        <f t="shared" si="1"/>
        <v>1.9833193901376651</v>
      </c>
      <c r="H13" s="5">
        <f>IF(MOD(A13,12)=1,H12*(1+IF('Term Insurance'!A13&lt;=Data!$E$11,Data!$E$10,Data!$E$12)),H12)</f>
        <v>0.01</v>
      </c>
      <c r="I13" s="5">
        <f t="shared" si="0"/>
        <v>8.3717735912058888E-4</v>
      </c>
      <c r="J13" s="5">
        <f t="shared" si="5"/>
        <v>0.99165969506883256</v>
      </c>
      <c r="K13" s="19">
        <f t="shared" si="6"/>
        <v>8.3089064750204746E-4</v>
      </c>
      <c r="L13" s="7">
        <f>K13*Data!$E$14</f>
        <v>0.83089064750204744</v>
      </c>
      <c r="M13" s="7">
        <f>IF(A13=120,Data!$E$14*J13,0)</f>
        <v>0</v>
      </c>
      <c r="N13" s="11">
        <f t="shared" si="2"/>
        <v>15.05062050525431</v>
      </c>
    </row>
    <row r="14" spans="1:21" ht="15" customHeight="1" x14ac:dyDescent="0.25">
      <c r="A14" s="5">
        <v>11</v>
      </c>
      <c r="B14" s="5">
        <f t="shared" si="3"/>
        <v>45</v>
      </c>
      <c r="C14" s="7">
        <f t="shared" si="4"/>
        <v>19.833193901376653</v>
      </c>
      <c r="D14" s="7">
        <f>C14*Data!$E$6</f>
        <v>1.9833193901376653</v>
      </c>
      <c r="E14" s="7">
        <f>IF(MOD(A14,12)=1,E13*(1+Data!$E$13),E13)</f>
        <v>1</v>
      </c>
      <c r="F14" s="7">
        <f>IF(MOD(A14,12)=1,F13*(1+Data!$E$13),'Term Insurance'!F13)</f>
        <v>1</v>
      </c>
      <c r="G14" s="26">
        <f t="shared" si="1"/>
        <v>1.9816590000483369</v>
      </c>
      <c r="H14" s="5">
        <f>IF(MOD(A14,12)=1,H13*(1+IF('Term Insurance'!A14&lt;=Data!$E$11,Data!$E$10,Data!$E$12)),H13)</f>
        <v>0.01</v>
      </c>
      <c r="I14" s="5">
        <f t="shared" si="0"/>
        <v>8.3717735912058888E-4</v>
      </c>
      <c r="J14" s="5">
        <f t="shared" si="5"/>
        <v>0.99082950002416847</v>
      </c>
      <c r="K14" s="19">
        <f t="shared" si="6"/>
        <v>8.3019504466405375E-4</v>
      </c>
      <c r="L14" s="7">
        <f>K14*Data!$E$14</f>
        <v>0.83019504466405369</v>
      </c>
      <c r="M14" s="7">
        <f>IF(A14=120,Data!$E$14*J14,0)</f>
        <v>0</v>
      </c>
      <c r="N14" s="11">
        <f t="shared" si="2"/>
        <v>15.038020466526596</v>
      </c>
      <c r="P14" s="30" t="s">
        <v>31</v>
      </c>
      <c r="Q14" s="29" t="s">
        <v>32</v>
      </c>
      <c r="R14" s="29"/>
      <c r="S14" s="29"/>
      <c r="T14" s="27"/>
      <c r="U14" s="27"/>
    </row>
    <row r="15" spans="1:21" x14ac:dyDescent="0.25">
      <c r="A15" s="5">
        <v>12</v>
      </c>
      <c r="B15" s="5">
        <f t="shared" si="3"/>
        <v>45</v>
      </c>
      <c r="C15" s="7">
        <f t="shared" si="4"/>
        <v>19.816590000483369</v>
      </c>
      <c r="D15" s="7">
        <f>C15*Data!$E$6</f>
        <v>1.9816590000483369</v>
      </c>
      <c r="E15" s="7">
        <f>IF(MOD(A15,12)=1,E14*(1+Data!$E$13),E14)</f>
        <v>1</v>
      </c>
      <c r="F15" s="7">
        <f>IF(MOD(A15,12)=1,F14*(1+Data!$E$13),'Term Insurance'!F14)</f>
        <v>1</v>
      </c>
      <c r="G15" s="26">
        <f t="shared" si="1"/>
        <v>1.9799999999999989</v>
      </c>
      <c r="H15" s="5">
        <f>IF(MOD(A15,12)=1,H14*(1+IF('Term Insurance'!A15&lt;=Data!$E$11,Data!$E$10,Data!$E$12)),H14)</f>
        <v>0.01</v>
      </c>
      <c r="I15" s="5">
        <f t="shared" si="0"/>
        <v>8.3717735912058888E-4</v>
      </c>
      <c r="J15" s="5">
        <f t="shared" si="5"/>
        <v>0.98999999999999944</v>
      </c>
      <c r="K15" s="19">
        <f t="shared" si="6"/>
        <v>8.295000241690068E-4</v>
      </c>
      <c r="L15" s="7">
        <f>K15*Data!$E$14</f>
        <v>0.82950002416900681</v>
      </c>
      <c r="M15" s="7">
        <f>IF(A15=120,Data!$E$14*J15,0)</f>
        <v>0</v>
      </c>
      <c r="N15" s="11">
        <f t="shared" si="2"/>
        <v>15.025430976266028</v>
      </c>
      <c r="P15" s="31"/>
      <c r="Q15" s="29"/>
      <c r="R15" s="29"/>
      <c r="S15" s="29"/>
      <c r="T15" s="28"/>
      <c r="U15" s="28"/>
    </row>
    <row r="16" spans="1:21" x14ac:dyDescent="0.25">
      <c r="A16" s="5">
        <v>13</v>
      </c>
      <c r="B16" s="5">
        <f t="shared" si="3"/>
        <v>46</v>
      </c>
      <c r="C16" s="7">
        <f t="shared" si="4"/>
        <v>19.79999999999999</v>
      </c>
      <c r="D16" s="7">
        <f>C16*Data!$E$6</f>
        <v>1.9799999999999991</v>
      </c>
      <c r="E16" s="7">
        <f>IF(MOD(A16,12)=1,E15*(1+Data!$E$13),E15)</f>
        <v>1.05</v>
      </c>
      <c r="F16" s="7">
        <f>IF(MOD(A16,12)=1,F15*(1+Data!$E$13),'Term Insurance'!F15)</f>
        <v>1.05</v>
      </c>
      <c r="G16" s="26">
        <f t="shared" si="1"/>
        <v>2.0769094770611525</v>
      </c>
      <c r="H16" s="5">
        <f>IF(MOD(A16,12)=1,H15*(1+IF('Term Insurance'!A16&lt;=Data!$E$11,Data!$E$10,Data!$E$12)),H15)</f>
        <v>1.2E-2</v>
      </c>
      <c r="I16" s="5">
        <f t="shared" si="0"/>
        <v>1.0055425391276573E-3</v>
      </c>
      <c r="J16" s="5">
        <f t="shared" si="5"/>
        <v>0.98900451288626301</v>
      </c>
      <c r="K16" s="19">
        <f t="shared" si="6"/>
        <v>9.954871137363801E-4</v>
      </c>
      <c r="L16" s="7">
        <f>K16*Data!$E$14</f>
        <v>0.9954871137363801</v>
      </c>
      <c r="M16" s="7">
        <f>IF(A16=120,Data!$E$14*J16,0)</f>
        <v>0</v>
      </c>
      <c r="N16" s="11">
        <f t="shared" si="2"/>
        <v>14.747603409202458</v>
      </c>
    </row>
    <row r="17" spans="1:14" x14ac:dyDescent="0.25">
      <c r="A17" s="5">
        <v>14</v>
      </c>
      <c r="B17" s="5">
        <f t="shared" si="3"/>
        <v>46</v>
      </c>
      <c r="C17" s="7">
        <f t="shared" si="4"/>
        <v>19.780090257725259</v>
      </c>
      <c r="D17" s="7">
        <f>C17*Data!$E$6</f>
        <v>1.978009025772526</v>
      </c>
      <c r="E17" s="7">
        <f>IF(MOD(A17,12)=1,E16*(1+Data!$E$13),E16)</f>
        <v>1.05</v>
      </c>
      <c r="F17" s="7">
        <f>IF(MOD(A17,12)=1,F16*(1+Data!$E$13),'Term Insurance'!F16)</f>
        <v>1.05</v>
      </c>
      <c r="G17" s="26">
        <f t="shared" si="1"/>
        <v>2.0748210562320502</v>
      </c>
      <c r="H17" s="5">
        <f>IF(MOD(A17,12)=1,H16*(1+IF('Term Insurance'!A17&lt;=Data!$E$11,Data!$E$10,Data!$E$12)),H16)</f>
        <v>1.2E-2</v>
      </c>
      <c r="I17" s="5">
        <f t="shared" si="0"/>
        <v>1.0055425391276573E-3</v>
      </c>
      <c r="J17" s="5">
        <f t="shared" si="5"/>
        <v>0.98801002677716665</v>
      </c>
      <c r="K17" s="19">
        <f t="shared" si="6"/>
        <v>9.9448610909636491E-4</v>
      </c>
      <c r="L17" s="7">
        <f>K17*Data!$E$14</f>
        <v>0.99448610909636492</v>
      </c>
      <c r="M17" s="7">
        <f>IF(A17=120,Data!$E$14*J17,0)</f>
        <v>0</v>
      </c>
      <c r="N17" s="11">
        <f t="shared" si="2"/>
        <v>14.732774066624319</v>
      </c>
    </row>
    <row r="18" spans="1:14" x14ac:dyDescent="0.25">
      <c r="A18" s="5">
        <v>15</v>
      </c>
      <c r="B18" s="5">
        <f t="shared" si="3"/>
        <v>46</v>
      </c>
      <c r="C18" s="7">
        <f t="shared" si="4"/>
        <v>19.760200535543333</v>
      </c>
      <c r="D18" s="7">
        <f>C18*Data!$E$6</f>
        <v>1.9760200535543335</v>
      </c>
      <c r="E18" s="7">
        <f>IF(MOD(A18,12)=1,E17*(1+Data!$E$13),E17)</f>
        <v>1.05</v>
      </c>
      <c r="F18" s="7">
        <f>IF(MOD(A18,12)=1,F17*(1+Data!$E$13),'Term Insurance'!F17)</f>
        <v>1.05</v>
      </c>
      <c r="G18" s="26">
        <f t="shared" si="1"/>
        <v>2.0727347353989307</v>
      </c>
      <c r="H18" s="5">
        <f>IF(MOD(A18,12)=1,H17*(1+IF('Term Insurance'!A18&lt;=Data!$E$11,Data!$E$10,Data!$E$12)),H17)</f>
        <v>1.2E-2</v>
      </c>
      <c r="I18" s="5">
        <f t="shared" si="0"/>
        <v>1.0055425391276573E-3</v>
      </c>
      <c r="J18" s="5">
        <f t="shared" si="5"/>
        <v>0.98701654066615752</v>
      </c>
      <c r="K18" s="19">
        <f t="shared" si="6"/>
        <v>9.934861110090969E-4</v>
      </c>
      <c r="L18" s="7">
        <f>K18*Data!$E$14</f>
        <v>0.99348611100909689</v>
      </c>
      <c r="M18" s="7">
        <f>IF(A18=120,Data!$E$14*J18,0)</f>
        <v>0</v>
      </c>
      <c r="N18" s="11">
        <f t="shared" si="2"/>
        <v>14.717959635580971</v>
      </c>
    </row>
    <row r="19" spans="1:14" x14ac:dyDescent="0.25">
      <c r="A19" s="5">
        <v>16</v>
      </c>
      <c r="B19" s="5">
        <f t="shared" si="3"/>
        <v>46</v>
      </c>
      <c r="C19" s="7">
        <f t="shared" si="4"/>
        <v>19.740330813323151</v>
      </c>
      <c r="D19" s="7">
        <f>C19*Data!$E$6</f>
        <v>1.9740330813323153</v>
      </c>
      <c r="E19" s="7">
        <f>IF(MOD(A19,12)=1,E18*(1+Data!$E$13),E18)</f>
        <v>1.05</v>
      </c>
      <c r="F19" s="7">
        <f>IF(MOD(A19,12)=1,F18*(1+Data!$E$13),'Term Insurance'!F18)</f>
        <v>1.05</v>
      </c>
      <c r="G19" s="26">
        <f t="shared" si="1"/>
        <v>2.0706505124501597</v>
      </c>
      <c r="H19" s="5">
        <f>IF(MOD(A19,12)=1,H18*(1+IF('Term Insurance'!A19&lt;=Data!$E$11,Data!$E$10,Data!$E$12)),H18)</f>
        <v>1.2E-2</v>
      </c>
      <c r="I19" s="5">
        <f t="shared" si="0"/>
        <v>1.0055425391276573E-3</v>
      </c>
      <c r="J19" s="5">
        <f t="shared" si="5"/>
        <v>0.98602405354769507</v>
      </c>
      <c r="K19" s="19">
        <f t="shared" si="6"/>
        <v>9.9248711846244473E-4</v>
      </c>
      <c r="L19" s="7">
        <f>K19*Data!$E$14</f>
        <v>0.99248711846244475</v>
      </c>
      <c r="M19" s="7">
        <f>IF(A19=120,Data!$E$14*J19,0)</f>
        <v>0</v>
      </c>
      <c r="N19" s="11">
        <f t="shared" si="2"/>
        <v>14.703160101078232</v>
      </c>
    </row>
    <row r="20" spans="1:14" x14ac:dyDescent="0.25">
      <c r="A20" s="5">
        <v>17</v>
      </c>
      <c r="B20" s="5">
        <f t="shared" si="3"/>
        <v>46</v>
      </c>
      <c r="C20" s="7">
        <f t="shared" si="4"/>
        <v>19.720481070953902</v>
      </c>
      <c r="D20" s="7">
        <f>C20*Data!$E$6</f>
        <v>1.9720481070953904</v>
      </c>
      <c r="E20" s="7">
        <f>IF(MOD(A20,12)=1,E19*(1+Data!$E$13),E19)</f>
        <v>1.05</v>
      </c>
      <c r="F20" s="7">
        <f>IF(MOD(A20,12)=1,F19*(1+Data!$E$13),'Term Insurance'!F19)</f>
        <v>1.05</v>
      </c>
      <c r="G20" s="26">
        <f t="shared" si="1"/>
        <v>2.0685683852762247</v>
      </c>
      <c r="H20" s="5">
        <f>IF(MOD(A20,12)=1,H19*(1+IF('Term Insurance'!A20&lt;=Data!$E$11,Data!$E$10,Data!$E$12)),H19)</f>
        <v>1.2E-2</v>
      </c>
      <c r="I20" s="5">
        <f t="shared" si="0"/>
        <v>1.0055425391276573E-3</v>
      </c>
      <c r="J20" s="5">
        <f t="shared" si="5"/>
        <v>0.98503256441724973</v>
      </c>
      <c r="K20" s="19">
        <f t="shared" si="6"/>
        <v>9.9148913044529445E-4</v>
      </c>
      <c r="L20" s="7">
        <f>K20*Data!$E$14</f>
        <v>0.99148913044529441</v>
      </c>
      <c r="M20" s="7">
        <f>IF(A20=120,Data!$E$14*J20,0)</f>
        <v>0</v>
      </c>
      <c r="N20" s="11">
        <f t="shared" si="2"/>
        <v>14.688375448136993</v>
      </c>
    </row>
    <row r="21" spans="1:14" x14ac:dyDescent="0.25">
      <c r="A21" s="5">
        <v>18</v>
      </c>
      <c r="B21" s="5">
        <f t="shared" si="3"/>
        <v>46</v>
      </c>
      <c r="C21" s="7">
        <f t="shared" si="4"/>
        <v>19.700651288344993</v>
      </c>
      <c r="D21" s="7">
        <f>C21*Data!$E$6</f>
        <v>1.9700651288344995</v>
      </c>
      <c r="E21" s="7">
        <f>IF(MOD(A21,12)=1,E20*(1+Data!$E$13),E20)</f>
        <v>1.05</v>
      </c>
      <c r="F21" s="7">
        <f>IF(MOD(A21,12)=1,F20*(1+Data!$E$13),'Term Insurance'!F20)</f>
        <v>1.05</v>
      </c>
      <c r="G21" s="26">
        <f t="shared" si="1"/>
        <v>2.0664883517697348</v>
      </c>
      <c r="H21" s="5">
        <f>IF(MOD(A21,12)=1,H20*(1+IF('Term Insurance'!A21&lt;=Data!$E$11,Data!$E$10,Data!$E$12)),H20)</f>
        <v>1.2E-2</v>
      </c>
      <c r="I21" s="5">
        <f t="shared" si="0"/>
        <v>1.0055425391276573E-3</v>
      </c>
      <c r="J21" s="5">
        <f t="shared" si="5"/>
        <v>0.98404207227130214</v>
      </c>
      <c r="K21" s="19">
        <f t="shared" si="6"/>
        <v>9.904921459475489E-4</v>
      </c>
      <c r="L21" s="7">
        <f>K21*Data!$E$14</f>
        <v>0.99049214594754886</v>
      </c>
      <c r="M21" s="7">
        <f>IF(A21=120,Data!$E$14*J21,0)</f>
        <v>0</v>
      </c>
      <c r="N21" s="11">
        <f t="shared" si="2"/>
        <v>14.673605661793211</v>
      </c>
    </row>
    <row r="22" spans="1:14" x14ac:dyDescent="0.25">
      <c r="A22" s="5">
        <v>19</v>
      </c>
      <c r="B22" s="5">
        <f t="shared" si="3"/>
        <v>46</v>
      </c>
      <c r="C22" s="7">
        <f t="shared" si="4"/>
        <v>19.680841445426044</v>
      </c>
      <c r="D22" s="7">
        <f>C22*Data!$E$6</f>
        <v>1.9680841445426045</v>
      </c>
      <c r="E22" s="7">
        <f>IF(MOD(A22,12)=1,E21*(1+Data!$E$13),E21)</f>
        <v>1.05</v>
      </c>
      <c r="F22" s="7">
        <f>IF(MOD(A22,12)=1,F21*(1+Data!$E$13),'Term Insurance'!F21)</f>
        <v>1.05</v>
      </c>
      <c r="G22" s="26">
        <f t="shared" si="1"/>
        <v>2.0644104098254181</v>
      </c>
      <c r="H22" s="5">
        <f>IF(MOD(A22,12)=1,H21*(1+IF('Term Insurance'!A22&lt;=Data!$E$11,Data!$E$10,Data!$E$12)),H21)</f>
        <v>1.2E-2</v>
      </c>
      <c r="I22" s="5">
        <f t="shared" si="0"/>
        <v>1.0055425391276573E-3</v>
      </c>
      <c r="J22" s="5">
        <f t="shared" si="5"/>
        <v>0.98305257610734198</v>
      </c>
      <c r="K22" s="19">
        <f t="shared" si="6"/>
        <v>9.8949616396012681E-4</v>
      </c>
      <c r="L22" s="7">
        <f>K22*Data!$E$14</f>
        <v>0.98949616396012685</v>
      </c>
      <c r="M22" s="7">
        <f>IF(A22=120,Data!$E$14*J22,0)</f>
        <v>0</v>
      </c>
      <c r="N22" s="11">
        <f t="shared" si="2"/>
        <v>14.658850727097894</v>
      </c>
    </row>
    <row r="23" spans="1:14" x14ac:dyDescent="0.25">
      <c r="A23" s="5">
        <v>20</v>
      </c>
      <c r="B23" s="5">
        <f t="shared" si="3"/>
        <v>46</v>
      </c>
      <c r="C23" s="7">
        <f t="shared" si="4"/>
        <v>19.661051522146838</v>
      </c>
      <c r="D23" s="7">
        <f>C23*Data!$E$6</f>
        <v>1.966105152214684</v>
      </c>
      <c r="E23" s="7">
        <f>IF(MOD(A23,12)=1,E22*(1+Data!$E$13),E22)</f>
        <v>1.05</v>
      </c>
      <c r="F23" s="7">
        <f>IF(MOD(A23,12)=1,F22*(1+Data!$E$13),'Term Insurance'!F22)</f>
        <v>1.05</v>
      </c>
      <c r="G23" s="26">
        <f t="shared" si="1"/>
        <v>2.0623345573401211</v>
      </c>
      <c r="H23" s="5">
        <f>IF(MOD(A23,12)=1,H22*(1+IF('Term Insurance'!A23&lt;=Data!$E$11,Data!$E$10,Data!$E$12)),H22)</f>
        <v>1.2E-2</v>
      </c>
      <c r="I23" s="5">
        <f t="shared" si="0"/>
        <v>1.0055425391276573E-3</v>
      </c>
      <c r="J23" s="5">
        <f t="shared" si="5"/>
        <v>0.98206407492386705</v>
      </c>
      <c r="K23" s="19">
        <f t="shared" si="6"/>
        <v>9.8850118347496127E-4</v>
      </c>
      <c r="L23" s="7">
        <f>K23*Data!$E$14</f>
        <v>0.9885011834749613</v>
      </c>
      <c r="M23" s="7">
        <f>IF(A23=120,Data!$E$14*J23,0)</f>
        <v>0</v>
      </c>
      <c r="N23" s="11">
        <f t="shared" si="2"/>
        <v>14.644110629117073</v>
      </c>
    </row>
    <row r="24" spans="1:14" x14ac:dyDescent="0.25">
      <c r="A24" s="5">
        <v>21</v>
      </c>
      <c r="B24" s="5">
        <f t="shared" si="3"/>
        <v>46</v>
      </c>
      <c r="C24" s="7">
        <f t="shared" si="4"/>
        <v>19.641281498477341</v>
      </c>
      <c r="D24" s="7">
        <f>C24*Data!$E$6</f>
        <v>1.9641281498477341</v>
      </c>
      <c r="E24" s="7">
        <f>IF(MOD(A24,12)=1,E23*(1+Data!$E$13),E23)</f>
        <v>1.05</v>
      </c>
      <c r="F24" s="7">
        <f>IF(MOD(A24,12)=1,F23*(1+Data!$E$13),'Term Insurance'!F23)</f>
        <v>1.05</v>
      </c>
      <c r="G24" s="26">
        <f t="shared" si="1"/>
        <v>2.0602607922128024</v>
      </c>
      <c r="H24" s="5">
        <f>IF(MOD(A24,12)=1,H23*(1+IF('Term Insurance'!A24&lt;=Data!$E$11,Data!$E$10,Data!$E$12)),H23)</f>
        <v>1.2E-2</v>
      </c>
      <c r="I24" s="5">
        <f t="shared" si="0"/>
        <v>1.0055425391276573E-3</v>
      </c>
      <c r="J24" s="5">
        <f t="shared" si="5"/>
        <v>0.9810765677203821</v>
      </c>
      <c r="K24" s="19">
        <f t="shared" si="6"/>
        <v>9.8750720348499913E-4</v>
      </c>
      <c r="L24" s="7">
        <f>K24*Data!$E$14</f>
        <v>0.9875072034849991</v>
      </c>
      <c r="M24" s="7">
        <f>IF(A24=120,Data!$E$14*J24,0)</f>
        <v>0</v>
      </c>
      <c r="N24" s="11">
        <f t="shared" si="2"/>
        <v>14.629385352931806</v>
      </c>
    </row>
    <row r="25" spans="1:14" x14ac:dyDescent="0.25">
      <c r="A25" s="5">
        <v>22</v>
      </c>
      <c r="B25" s="5">
        <f t="shared" si="3"/>
        <v>46</v>
      </c>
      <c r="C25" s="7">
        <f t="shared" si="4"/>
        <v>19.621531354407644</v>
      </c>
      <c r="D25" s="7">
        <f>C25*Data!$E$6</f>
        <v>1.9621531354407644</v>
      </c>
      <c r="E25" s="7">
        <f>IF(MOD(A25,12)=1,E24*(1+Data!$E$13),E24)</f>
        <v>1.05</v>
      </c>
      <c r="F25" s="7">
        <f>IF(MOD(A25,12)=1,F24*(1+Data!$E$13),'Term Insurance'!F24)</f>
        <v>1.05</v>
      </c>
      <c r="G25" s="26">
        <f t="shared" si="1"/>
        <v>2.0581891123445355</v>
      </c>
      <c r="H25" s="5">
        <f>IF(MOD(A25,12)=1,H24*(1+IF('Term Insurance'!A25&lt;=Data!$E$11,Data!$E$10,Data!$E$12)),H24)</f>
        <v>1.2E-2</v>
      </c>
      <c r="I25" s="5">
        <f t="shared" si="0"/>
        <v>1.0055425391276573E-3</v>
      </c>
      <c r="J25" s="5">
        <f t="shared" si="5"/>
        <v>0.98009005349739786</v>
      </c>
      <c r="K25" s="19">
        <f t="shared" si="6"/>
        <v>9.8651422298420008E-4</v>
      </c>
      <c r="L25" s="7">
        <f>K25*Data!$E$14</f>
        <v>0.98651422298420011</v>
      </c>
      <c r="M25" s="7">
        <f>IF(A25=120,Data!$E$14*J25,0)</f>
        <v>0</v>
      </c>
      <c r="N25" s="11">
        <f t="shared" si="2"/>
        <v>14.614674883638143</v>
      </c>
    </row>
    <row r="26" spans="1:14" x14ac:dyDescent="0.25">
      <c r="A26" s="5">
        <v>23</v>
      </c>
      <c r="B26" s="5">
        <f t="shared" si="3"/>
        <v>46</v>
      </c>
      <c r="C26" s="7">
        <f t="shared" si="4"/>
        <v>19.601801069947957</v>
      </c>
      <c r="D26" s="7">
        <f>C26*Data!$E$6</f>
        <v>1.9601801069947957</v>
      </c>
      <c r="E26" s="7">
        <f>IF(MOD(A26,12)=1,E25*(1+Data!$E$13),E25)</f>
        <v>1.05</v>
      </c>
      <c r="F26" s="7">
        <f>IF(MOD(A26,12)=1,F25*(1+Data!$E$13),'Term Insurance'!F25)</f>
        <v>1.05</v>
      </c>
      <c r="G26" s="26">
        <f t="shared" si="1"/>
        <v>2.0561195156385037</v>
      </c>
      <c r="H26" s="5">
        <f>IF(MOD(A26,12)=1,H25*(1+IF('Term Insurance'!A26&lt;=Data!$E$11,Data!$E$10,Data!$E$12)),H25)</f>
        <v>1.2E-2</v>
      </c>
      <c r="I26" s="5">
        <f t="shared" si="0"/>
        <v>1.0055425391276573E-3</v>
      </c>
      <c r="J26" s="5">
        <f t="shared" si="5"/>
        <v>0.97910453125643038</v>
      </c>
      <c r="K26" s="19">
        <f t="shared" si="6"/>
        <v>9.8552224096753495E-4</v>
      </c>
      <c r="L26" s="7">
        <f>K26*Data!$E$14</f>
        <v>0.98552224096753493</v>
      </c>
      <c r="M26" s="7">
        <f>IF(A26=120,Data!$E$14*J26,0)</f>
        <v>0</v>
      </c>
      <c r="N26" s="11">
        <f t="shared" si="2"/>
        <v>14.599979206347124</v>
      </c>
    </row>
    <row r="27" spans="1:14" x14ac:dyDescent="0.25">
      <c r="A27" s="5">
        <v>24</v>
      </c>
      <c r="B27" s="5">
        <f t="shared" si="3"/>
        <v>46</v>
      </c>
      <c r="C27" s="7">
        <f t="shared" si="4"/>
        <v>19.582090625128608</v>
      </c>
      <c r="D27" s="7">
        <f>C27*Data!$E$6</f>
        <v>1.9582090625128608</v>
      </c>
      <c r="E27" s="7">
        <f>IF(MOD(A27,12)=1,E26*(1+Data!$E$13),E26)</f>
        <v>1.05</v>
      </c>
      <c r="F27" s="7">
        <f>IF(MOD(A27,12)=1,F26*(1+Data!$E$13),'Term Insurance'!F26)</f>
        <v>1.05</v>
      </c>
      <c r="G27" s="26">
        <f t="shared" si="1"/>
        <v>2.0540519999999991</v>
      </c>
      <c r="H27" s="5">
        <f>IF(MOD(A27,12)=1,H26*(1+IF('Term Insurance'!A27&lt;=Data!$E$11,Data!$E$10,Data!$E$12)),H26)</f>
        <v>1.2E-2</v>
      </c>
      <c r="I27" s="5">
        <f t="shared" si="0"/>
        <v>1.0055425391276573E-3</v>
      </c>
      <c r="J27" s="5">
        <f t="shared" si="5"/>
        <v>0.97811999999999943</v>
      </c>
      <c r="K27" s="19">
        <f t="shared" si="6"/>
        <v>9.8453125643098568E-4</v>
      </c>
      <c r="L27" s="7">
        <f>K27*Data!$E$14</f>
        <v>0.98453125643098571</v>
      </c>
      <c r="M27" s="7">
        <f>IF(A27=120,Data!$E$14*J27,0)</f>
        <v>0</v>
      </c>
      <c r="N27" s="11">
        <f t="shared" si="2"/>
        <v>14.585298306184763</v>
      </c>
    </row>
    <row r="28" spans="1:14" x14ac:dyDescent="0.25">
      <c r="A28" s="5">
        <v>25</v>
      </c>
      <c r="B28" s="5">
        <f t="shared" si="3"/>
        <v>47</v>
      </c>
      <c r="C28" s="7">
        <f t="shared" si="4"/>
        <v>19.56239999999999</v>
      </c>
      <c r="D28" s="7">
        <f>C28*Data!$E$6</f>
        <v>1.9562399999999991</v>
      </c>
      <c r="E28" s="7">
        <f>IF(MOD(A28,12)=1,E27*(1+Data!$E$13),E27)</f>
        <v>1.1025</v>
      </c>
      <c r="F28" s="7">
        <f>IF(MOD(A28,12)=1,F27*(1+Data!$E$13),'Term Insurance'!F27)</f>
        <v>1.1025</v>
      </c>
      <c r="G28" s="26">
        <f t="shared" si="1"/>
        <v>2.1541492541648917</v>
      </c>
      <c r="H28" s="5">
        <f>IF(MOD(A28,12)=1,H27*(1+IF('Term Insurance'!A28&lt;=Data!$E$11,Data!$E$10,Data!$E$12)),H27)</f>
        <v>1.44E-2</v>
      </c>
      <c r="I28" s="5">
        <f t="shared" si="0"/>
        <v>1.2079936378051048E-3</v>
      </c>
      <c r="J28" s="5">
        <f t="shared" si="5"/>
        <v>0.97693843726298946</v>
      </c>
      <c r="K28" s="19">
        <f t="shared" si="6"/>
        <v>1.1815627370099285E-3</v>
      </c>
      <c r="L28" s="7">
        <f>K28*Data!$E$14</f>
        <v>1.1815627370099284</v>
      </c>
      <c r="M28" s="7">
        <f>IF(A28=120,Data!$E$14*J28,0)</f>
        <v>0</v>
      </c>
      <c r="N28" s="11">
        <f t="shared" si="2"/>
        <v>14.270448008825172</v>
      </c>
    </row>
    <row r="29" spans="1:14" x14ac:dyDescent="0.25">
      <c r="A29" s="5">
        <v>26</v>
      </c>
      <c r="B29" s="5">
        <f t="shared" si="3"/>
        <v>47</v>
      </c>
      <c r="C29" s="7">
        <f t="shared" si="4"/>
        <v>19.538768745259787</v>
      </c>
      <c r="D29" s="7">
        <f>C29*Data!$E$6</f>
        <v>1.9538768745259789</v>
      </c>
      <c r="E29" s="7">
        <f>IF(MOD(A29,12)=1,E28*(1+Data!$E$13),E28)</f>
        <v>1.1025</v>
      </c>
      <c r="F29" s="7">
        <f>IF(MOD(A29,12)=1,F28*(1+Data!$E$13),'Term Insurance'!F28)</f>
        <v>1.1025</v>
      </c>
      <c r="G29" s="26">
        <f t="shared" si="1"/>
        <v>2.1515470555709779</v>
      </c>
      <c r="H29" s="5">
        <f>IF(MOD(A29,12)=1,H28*(1+IF('Term Insurance'!A29&lt;=Data!$E$11,Data!$E$10,Data!$E$12)),H28)</f>
        <v>1.44E-2</v>
      </c>
      <c r="I29" s="5">
        <f t="shared" si="0"/>
        <v>1.2079936378051048E-3</v>
      </c>
      <c r="J29" s="5">
        <f t="shared" si="5"/>
        <v>0.97575830184624845</v>
      </c>
      <c r="K29" s="19">
        <f t="shared" si="6"/>
        <v>1.1801354167409529E-3</v>
      </c>
      <c r="L29" s="7">
        <f>K29*Data!$E$14</f>
        <v>1.1801354167409528</v>
      </c>
      <c r="M29" s="7">
        <f>IF(A29=120,Data!$E$14*J29,0)</f>
        <v>0</v>
      </c>
      <c r="N29" s="11">
        <f t="shared" si="2"/>
        <v>14.253209398421879</v>
      </c>
    </row>
    <row r="30" spans="1:14" x14ac:dyDescent="0.25">
      <c r="A30" s="5">
        <v>27</v>
      </c>
      <c r="B30" s="5">
        <f t="shared" si="3"/>
        <v>47</v>
      </c>
      <c r="C30" s="7">
        <f t="shared" si="4"/>
        <v>19.51516603692497</v>
      </c>
      <c r="D30" s="7">
        <f>C30*Data!$E$6</f>
        <v>1.9515166036924971</v>
      </c>
      <c r="E30" s="7">
        <f>IF(MOD(A30,12)=1,E29*(1+Data!$E$13),E29)</f>
        <v>1.1025</v>
      </c>
      <c r="F30" s="7">
        <f>IF(MOD(A30,12)=1,F29*(1+Data!$E$13),'Term Insurance'!F29)</f>
        <v>1.1025</v>
      </c>
      <c r="G30" s="26">
        <f t="shared" si="1"/>
        <v>2.1489480004164099</v>
      </c>
      <c r="H30" s="5">
        <f>IF(MOD(A30,12)=1,H29*(1+IF('Term Insurance'!A30&lt;=Data!$E$11,Data!$E$10,Data!$E$12)),H29)</f>
        <v>1.44E-2</v>
      </c>
      <c r="I30" s="5">
        <f t="shared" si="0"/>
        <v>1.2079936378051048E-3</v>
      </c>
      <c r="J30" s="5">
        <f t="shared" si="5"/>
        <v>0.97457959202558264</v>
      </c>
      <c r="K30" s="19">
        <f t="shared" si="6"/>
        <v>1.1787098206657812E-3</v>
      </c>
      <c r="L30" s="7">
        <f>K30*Data!$E$14</f>
        <v>1.1787098206657811</v>
      </c>
      <c r="M30" s="7">
        <f>IF(A30=120,Data!$E$14*J30,0)</f>
        <v>0</v>
      </c>
      <c r="N30" s="11">
        <f t="shared" si="2"/>
        <v>14.235991612150283</v>
      </c>
    </row>
    <row r="31" spans="1:14" x14ac:dyDescent="0.25">
      <c r="A31" s="5">
        <v>28</v>
      </c>
      <c r="B31" s="5">
        <f t="shared" si="3"/>
        <v>47</v>
      </c>
      <c r="C31" s="7">
        <f t="shared" si="4"/>
        <v>19.491591840511653</v>
      </c>
      <c r="D31" s="7">
        <f>C31*Data!$E$6</f>
        <v>1.9491591840511653</v>
      </c>
      <c r="E31" s="7">
        <f>IF(MOD(A31,12)=1,E30*(1+Data!$E$13),E30)</f>
        <v>1.1025</v>
      </c>
      <c r="F31" s="7">
        <f>IF(MOD(A31,12)=1,F30*(1+Data!$E$13),'Term Insurance'!F30)</f>
        <v>1.1025</v>
      </c>
      <c r="G31" s="26">
        <f t="shared" si="1"/>
        <v>2.1463520849039326</v>
      </c>
      <c r="H31" s="5">
        <f>IF(MOD(A31,12)=1,H30*(1+IF('Term Insurance'!A31&lt;=Data!$E$11,Data!$E$10,Data!$E$12)),H30)</f>
        <v>1.44E-2</v>
      </c>
      <c r="I31" s="5">
        <f t="shared" si="0"/>
        <v>1.2079936378051048E-3</v>
      </c>
      <c r="J31" s="5">
        <f t="shared" si="5"/>
        <v>0.97340230607888101</v>
      </c>
      <c r="K31" s="19">
        <f t="shared" si="6"/>
        <v>1.1772859467015985E-3</v>
      </c>
      <c r="L31" s="7">
        <f>K31*Data!$E$14</f>
        <v>1.1772859467015986</v>
      </c>
      <c r="M31" s="7">
        <f>IF(A31=120,Data!$E$14*J31,0)</f>
        <v>0</v>
      </c>
      <c r="N31" s="11">
        <f t="shared" si="2"/>
        <v>14.218794624854956</v>
      </c>
    </row>
    <row r="32" spans="1:14" x14ac:dyDescent="0.25">
      <c r="A32" s="5">
        <v>29</v>
      </c>
      <c r="B32" s="5">
        <f t="shared" si="3"/>
        <v>47</v>
      </c>
      <c r="C32" s="7">
        <f t="shared" si="4"/>
        <v>19.468046121577622</v>
      </c>
      <c r="D32" s="7">
        <f>C32*Data!$E$6</f>
        <v>1.9468046121577622</v>
      </c>
      <c r="E32" s="7">
        <f>IF(MOD(A32,12)=1,E31*(1+Data!$E$13),E31)</f>
        <v>1.1025</v>
      </c>
      <c r="F32" s="7">
        <f>IF(MOD(A32,12)=1,F31*(1+Data!$E$13),'Term Insurance'!F31)</f>
        <v>1.1025</v>
      </c>
      <c r="G32" s="26">
        <f t="shared" si="1"/>
        <v>2.143759305240879</v>
      </c>
      <c r="H32" s="5">
        <f>IF(MOD(A32,12)=1,H31*(1+IF('Term Insurance'!A32&lt;=Data!$E$11,Data!$E$10,Data!$E$12)),H31)</f>
        <v>1.44E-2</v>
      </c>
      <c r="I32" s="5">
        <f t="shared" si="0"/>
        <v>1.2079936378051048E-3</v>
      </c>
      <c r="J32" s="5">
        <f t="shared" si="5"/>
        <v>0.97222644228611288</v>
      </c>
      <c r="K32" s="19">
        <f t="shared" si="6"/>
        <v>1.1758637927681056E-3</v>
      </c>
      <c r="L32" s="7">
        <f>K32*Data!$E$14</f>
        <v>1.1758637927681055</v>
      </c>
      <c r="M32" s="7">
        <f>IF(A32=120,Data!$E$14*J32,0)</f>
        <v>0</v>
      </c>
      <c r="N32" s="11">
        <f t="shared" si="2"/>
        <v>14.201618411410875</v>
      </c>
    </row>
    <row r="33" spans="1:14" x14ac:dyDescent="0.25">
      <c r="A33" s="5">
        <v>30</v>
      </c>
      <c r="B33" s="5">
        <f t="shared" si="3"/>
        <v>47</v>
      </c>
      <c r="C33" s="7">
        <f t="shared" si="4"/>
        <v>19.444528845722257</v>
      </c>
      <c r="D33" s="7">
        <f>C33*Data!$E$6</f>
        <v>1.9444528845722258</v>
      </c>
      <c r="E33" s="7">
        <f>IF(MOD(A33,12)=1,E32*(1+Data!$E$13),E32)</f>
        <v>1.1025</v>
      </c>
      <c r="F33" s="7">
        <f>IF(MOD(A33,12)=1,F32*(1+Data!$E$13),'Term Insurance'!F32)</f>
        <v>1.1025</v>
      </c>
      <c r="G33" s="26">
        <f t="shared" si="1"/>
        <v>2.1411696576391623</v>
      </c>
      <c r="H33" s="5">
        <f>IF(MOD(A33,12)=1,H32*(1+IF('Term Insurance'!A33&lt;=Data!$E$11,Data!$E$10,Data!$E$12)),H32)</f>
        <v>1.44E-2</v>
      </c>
      <c r="I33" s="5">
        <f t="shared" si="0"/>
        <v>1.2079936378051048E-3</v>
      </c>
      <c r="J33" s="5">
        <f t="shared" si="5"/>
        <v>0.97105199892932537</v>
      </c>
      <c r="K33" s="19">
        <f t="shared" si="6"/>
        <v>1.1744433567875163E-3</v>
      </c>
      <c r="L33" s="7">
        <f>K33*Data!$E$14</f>
        <v>1.1744433567875163</v>
      </c>
      <c r="M33" s="7">
        <f>IF(A33=120,Data!$E$14*J33,0)</f>
        <v>0</v>
      </c>
      <c r="N33" s="11">
        <f t="shared" si="2"/>
        <v>14.184462946723352</v>
      </c>
    </row>
    <row r="34" spans="1:14" x14ac:dyDescent="0.25">
      <c r="A34" s="5">
        <v>31</v>
      </c>
      <c r="B34" s="5">
        <f t="shared" si="3"/>
        <v>47</v>
      </c>
      <c r="C34" s="7">
        <f t="shared" si="4"/>
        <v>19.421039978586506</v>
      </c>
      <c r="D34" s="7">
        <f>C34*Data!$E$6</f>
        <v>1.9421039978586507</v>
      </c>
      <c r="E34" s="7">
        <f>IF(MOD(A34,12)=1,E33*(1+Data!$E$13),E33)</f>
        <v>1.1025</v>
      </c>
      <c r="F34" s="7">
        <f>IF(MOD(A34,12)=1,F33*(1+Data!$E$13),'Term Insurance'!F33)</f>
        <v>1.1025</v>
      </c>
      <c r="G34" s="26">
        <f t="shared" si="1"/>
        <v>2.1385831383152731</v>
      </c>
      <c r="H34" s="5">
        <f>IF(MOD(A34,12)=1,H33*(1+IF('Term Insurance'!A34&lt;=Data!$E$11,Data!$E$10,Data!$E$12)),H33)</f>
        <v>1.44E-2</v>
      </c>
      <c r="I34" s="5">
        <f t="shared" si="0"/>
        <v>1.2079936378051048E-3</v>
      </c>
      <c r="J34" s="5">
        <f t="shared" si="5"/>
        <v>0.96987897429264081</v>
      </c>
      <c r="K34" s="19">
        <f t="shared" si="6"/>
        <v>1.1730246366845544E-3</v>
      </c>
      <c r="L34" s="7">
        <f>K34*Data!$E$14</f>
        <v>1.1730246366845545</v>
      </c>
      <c r="M34" s="7">
        <f>IF(A34=120,Data!$E$14*J34,0)</f>
        <v>0</v>
      </c>
      <c r="N34" s="11">
        <f t="shared" si="2"/>
        <v>14.167328205728028</v>
      </c>
    </row>
    <row r="35" spans="1:14" x14ac:dyDescent="0.25">
      <c r="A35" s="5">
        <v>32</v>
      </c>
      <c r="B35" s="5">
        <f t="shared" si="3"/>
        <v>47</v>
      </c>
      <c r="C35" s="7">
        <f t="shared" si="4"/>
        <v>19.397579485852816</v>
      </c>
      <c r="D35" s="7">
        <f>C35*Data!$E$6</f>
        <v>1.9397579485852816</v>
      </c>
      <c r="E35" s="7">
        <f>IF(MOD(A35,12)=1,E34*(1+Data!$E$13),E34)</f>
        <v>1.1025</v>
      </c>
      <c r="F35" s="7">
        <f>IF(MOD(A35,12)=1,F34*(1+Data!$E$13),'Term Insurance'!F34)</f>
        <v>1.1025</v>
      </c>
      <c r="G35" s="26">
        <f t="shared" si="1"/>
        <v>2.1359997434902707</v>
      </c>
      <c r="H35" s="5">
        <f>IF(MOD(A35,12)=1,H34*(1+IF('Term Insurance'!A35&lt;=Data!$E$11,Data!$E$10,Data!$E$12)),H34)</f>
        <v>1.44E-2</v>
      </c>
      <c r="I35" s="5">
        <f t="shared" si="0"/>
        <v>1.2079936378051048E-3</v>
      </c>
      <c r="J35" s="5">
        <f t="shared" si="5"/>
        <v>0.96870736666225432</v>
      </c>
      <c r="K35" s="19">
        <f t="shared" si="6"/>
        <v>1.171607630386451E-3</v>
      </c>
      <c r="L35" s="7">
        <f>K35*Data!$E$14</f>
        <v>1.1716076303864511</v>
      </c>
      <c r="M35" s="7">
        <f>IF(A35=120,Data!$E$14*J35,0)</f>
        <v>0</v>
      </c>
      <c r="N35" s="11">
        <f t="shared" si="2"/>
        <v>14.150214163390814</v>
      </c>
    </row>
    <row r="36" spans="1:14" x14ac:dyDescent="0.25">
      <c r="A36" s="5">
        <v>33</v>
      </c>
      <c r="B36" s="5">
        <f t="shared" si="3"/>
        <v>47</v>
      </c>
      <c r="C36" s="7">
        <f t="shared" si="4"/>
        <v>19.374147333245087</v>
      </c>
      <c r="D36" s="7">
        <f>C36*Data!$E$6</f>
        <v>1.9374147333245089</v>
      </c>
      <c r="E36" s="7">
        <f>IF(MOD(A36,12)=1,E35*(1+Data!$E$13),E35)</f>
        <v>1.1025</v>
      </c>
      <c r="F36" s="7">
        <f>IF(MOD(A36,12)=1,F35*(1+Data!$E$13),'Term Insurance'!F35)</f>
        <v>1.1025</v>
      </c>
      <c r="G36" s="26">
        <f t="shared" si="1"/>
        <v>2.1334194693897812</v>
      </c>
      <c r="H36" s="5">
        <f>IF(MOD(A36,12)=1,H35*(1+IF('Term Insurance'!A36&lt;=Data!$E$11,Data!$E$10,Data!$E$12)),H35)</f>
        <v>1.44E-2</v>
      </c>
      <c r="I36" s="5">
        <f t="shared" si="0"/>
        <v>1.2079936378051048E-3</v>
      </c>
      <c r="J36" s="5">
        <f t="shared" si="5"/>
        <v>0.96753717432643138</v>
      </c>
      <c r="K36" s="19">
        <f t="shared" si="6"/>
        <v>1.1701923358229402E-3</v>
      </c>
      <c r="L36" s="7">
        <f>K36*Data!$E$14</f>
        <v>1.1701923358229402</v>
      </c>
      <c r="M36" s="7">
        <f>IF(A36=120,Data!$E$14*J36,0)</f>
        <v>0</v>
      </c>
      <c r="N36" s="11">
        <f t="shared" si="2"/>
        <v>14.133120794707857</v>
      </c>
    </row>
    <row r="37" spans="1:14" x14ac:dyDescent="0.25">
      <c r="A37" s="5">
        <v>34</v>
      </c>
      <c r="B37" s="5">
        <f t="shared" si="3"/>
        <v>47</v>
      </c>
      <c r="C37" s="7">
        <f t="shared" si="4"/>
        <v>19.350743486528629</v>
      </c>
      <c r="D37" s="7">
        <f>C37*Data!$E$6</f>
        <v>1.935074348652863</v>
      </c>
      <c r="E37" s="7">
        <f>IF(MOD(A37,12)=1,E36*(1+Data!$E$13),E36)</f>
        <v>1.1025</v>
      </c>
      <c r="F37" s="7">
        <f>IF(MOD(A37,12)=1,F36*(1+Data!$E$13),'Term Insurance'!F36)</f>
        <v>1.1025</v>
      </c>
      <c r="G37" s="26">
        <f t="shared" si="1"/>
        <v>2.1308423122439888</v>
      </c>
      <c r="H37" s="5">
        <f>IF(MOD(A37,12)=1,H36*(1+IF('Term Insurance'!A37&lt;=Data!$E$11,Data!$E$10,Data!$E$12)),H36)</f>
        <v>1.44E-2</v>
      </c>
      <c r="I37" s="5">
        <f t="shared" si="0"/>
        <v>1.2079936378051048E-3</v>
      </c>
      <c r="J37" s="5">
        <f t="shared" si="5"/>
        <v>0.96636839557550513</v>
      </c>
      <c r="K37" s="19">
        <f t="shared" si="6"/>
        <v>1.1687787509262577E-3</v>
      </c>
      <c r="L37" s="7">
        <f>K37*Data!$E$14</f>
        <v>1.1687787509262577</v>
      </c>
      <c r="M37" s="7">
        <f>IF(A37=120,Data!$E$14*J37,0)</f>
        <v>0</v>
      </c>
      <c r="N37" s="11">
        <f t="shared" si="2"/>
        <v>14.116048074705521</v>
      </c>
    </row>
    <row r="38" spans="1:14" x14ac:dyDescent="0.25">
      <c r="A38" s="5">
        <v>35</v>
      </c>
      <c r="B38" s="5">
        <f t="shared" si="3"/>
        <v>47</v>
      </c>
      <c r="C38" s="7">
        <f t="shared" si="4"/>
        <v>19.327367911510102</v>
      </c>
      <c r="D38" s="7">
        <f>C38*Data!$E$6</f>
        <v>1.9327367911510103</v>
      </c>
      <c r="E38" s="7">
        <f>IF(MOD(A38,12)=1,E37*(1+Data!$E$13),E37)</f>
        <v>1.1025</v>
      </c>
      <c r="F38" s="7">
        <f>IF(MOD(A38,12)=1,F37*(1+Data!$E$13),'Term Insurance'!F37)</f>
        <v>1.1025</v>
      </c>
      <c r="G38" s="26">
        <f t="shared" si="1"/>
        <v>2.1282682682876324</v>
      </c>
      <c r="H38" s="5">
        <f>IF(MOD(A38,12)=1,H37*(1+IF('Term Insurance'!A38&lt;=Data!$E$11,Data!$E$10,Data!$E$12)),H37)</f>
        <v>1.44E-2</v>
      </c>
      <c r="I38" s="5">
        <f t="shared" si="0"/>
        <v>1.2079936378051048E-3</v>
      </c>
      <c r="J38" s="5">
        <f t="shared" si="5"/>
        <v>0.96520102870187396</v>
      </c>
      <c r="K38" s="19">
        <f t="shared" si="6"/>
        <v>1.167366873631137E-3</v>
      </c>
      <c r="L38" s="7">
        <f>K38*Data!$E$14</f>
        <v>1.1673668736311371</v>
      </c>
      <c r="M38" s="7">
        <f>IF(A38=120,Data!$E$14*J38,0)</f>
        <v>0</v>
      </c>
      <c r="N38" s="11">
        <f t="shared" si="2"/>
        <v>14.098995978440321</v>
      </c>
    </row>
    <row r="39" spans="1:14" x14ac:dyDescent="0.25">
      <c r="A39" s="5">
        <v>36</v>
      </c>
      <c r="B39" s="5">
        <f t="shared" si="3"/>
        <v>47</v>
      </c>
      <c r="C39" s="7">
        <f t="shared" si="4"/>
        <v>19.30402057403748</v>
      </c>
      <c r="D39" s="7">
        <f>C39*Data!$E$6</f>
        <v>1.9304020574037482</v>
      </c>
      <c r="E39" s="7">
        <f>IF(MOD(A39,12)=1,E38*(1+Data!$E$13),E38)</f>
        <v>1.1025</v>
      </c>
      <c r="F39" s="7">
        <f>IF(MOD(A39,12)=1,F38*(1+Data!$E$13),'Term Insurance'!F38)</f>
        <v>1.1025</v>
      </c>
      <c r="G39" s="26">
        <f t="shared" si="1"/>
        <v>2.125697333759998</v>
      </c>
      <c r="H39" s="5">
        <f>IF(MOD(A39,12)=1,H38*(1+IF('Term Insurance'!A39&lt;=Data!$E$11,Data!$E$10,Data!$E$12)),H38)</f>
        <v>1.44E-2</v>
      </c>
      <c r="I39" s="5">
        <f t="shared" si="0"/>
        <v>1.2079936378051048E-3</v>
      </c>
      <c r="J39" s="5">
        <f t="shared" si="5"/>
        <v>0.96403507199999916</v>
      </c>
      <c r="K39" s="19">
        <f t="shared" si="6"/>
        <v>1.1659567018748062E-3</v>
      </c>
      <c r="L39" s="7">
        <f>K39*Data!$E$14</f>
        <v>1.1659567018748063</v>
      </c>
      <c r="M39" s="7">
        <f>IF(A39=120,Data!$E$14*J39,0)</f>
        <v>0</v>
      </c>
      <c r="N39" s="11">
        <f t="shared" si="2"/>
        <v>14.081964480998929</v>
      </c>
    </row>
    <row r="40" spans="1:14" x14ac:dyDescent="0.25">
      <c r="A40" s="5">
        <v>37</v>
      </c>
      <c r="B40" s="5">
        <f t="shared" si="3"/>
        <v>48</v>
      </c>
      <c r="C40" s="7">
        <f t="shared" si="4"/>
        <v>19.280701439999984</v>
      </c>
      <c r="D40" s="7">
        <f>C40*Data!$E$6</f>
        <v>1.9280701439999985</v>
      </c>
      <c r="E40" s="7">
        <f>IF(MOD(A40,12)=1,E39*(1+Data!$E$13),E39)</f>
        <v>1.1576250000000001</v>
      </c>
      <c r="F40" s="7">
        <f>IF(MOD(A40,12)=1,F39*(1+Data!$E$13),'Term Insurance'!F39)</f>
        <v>1.1576250000000001</v>
      </c>
      <c r="G40" s="26">
        <f t="shared" si="1"/>
        <v>2.2287424061525698</v>
      </c>
      <c r="H40" s="5">
        <f>IF(MOD(A40,12)=1,H39*(1+IF('Term Insurance'!A40&lt;=Data!$E$11,Data!$E$10,Data!$E$12)),H39)</f>
        <v>1.728E-2</v>
      </c>
      <c r="I40" s="5">
        <f t="shared" si="0"/>
        <v>1.4515323172281658E-3</v>
      </c>
      <c r="J40" s="5">
        <f t="shared" si="5"/>
        <v>0.96263574393804974</v>
      </c>
      <c r="K40" s="19">
        <f t="shared" si="6"/>
        <v>1.3993280619493803E-3</v>
      </c>
      <c r="L40" s="7">
        <f>K40*Data!$E$14</f>
        <v>1.3993280619493804</v>
      </c>
      <c r="M40" s="7">
        <f>IF(A40=120,Data!$E$14*J40,0)</f>
        <v>0</v>
      </c>
      <c r="N40" s="11">
        <f t="shared" si="2"/>
        <v>13.724560827898035</v>
      </c>
    </row>
    <row r="41" spans="1:14" x14ac:dyDescent="0.25">
      <c r="A41" s="5">
        <v>38</v>
      </c>
      <c r="B41" s="5">
        <f t="shared" si="3"/>
        <v>48</v>
      </c>
      <c r="C41" s="7">
        <f t="shared" si="4"/>
        <v>19.252714878760994</v>
      </c>
      <c r="D41" s="7">
        <f>C41*Data!$E$6</f>
        <v>1.9252714878760995</v>
      </c>
      <c r="E41" s="7">
        <f>IF(MOD(A41,12)=1,E40*(1+Data!$E$13),E40)</f>
        <v>1.1576250000000001</v>
      </c>
      <c r="F41" s="7">
        <f>IF(MOD(A41,12)=1,F40*(1+Data!$E$13),'Term Insurance'!F40)</f>
        <v>1.1576250000000001</v>
      </c>
      <c r="G41" s="26">
        <f t="shared" si="1"/>
        <v>2.2255073145232624</v>
      </c>
      <c r="H41" s="5">
        <f>IF(MOD(A41,12)=1,H40*(1+IF('Term Insurance'!A41&lt;=Data!$E$11,Data!$E$10,Data!$E$12)),H40)</f>
        <v>1.728E-2</v>
      </c>
      <c r="I41" s="5">
        <f t="shared" si="0"/>
        <v>1.4515323172281658E-3</v>
      </c>
      <c r="J41" s="5">
        <f t="shared" si="5"/>
        <v>0.9612384470460047</v>
      </c>
      <c r="K41" s="19">
        <f t="shared" si="6"/>
        <v>1.3972968920450567E-3</v>
      </c>
      <c r="L41" s="7">
        <f>K41*Data!$E$14</f>
        <v>1.3972968920450566</v>
      </c>
      <c r="M41" s="7">
        <f>IF(A41=120,Data!$E$14*J41,0)</f>
        <v>0</v>
      </c>
      <c r="N41" s="11">
        <f t="shared" si="2"/>
        <v>13.704639184316575</v>
      </c>
    </row>
    <row r="42" spans="1:14" x14ac:dyDescent="0.25">
      <c r="A42" s="5">
        <v>39</v>
      </c>
      <c r="B42" s="5">
        <f t="shared" si="3"/>
        <v>48</v>
      </c>
      <c r="C42" s="7">
        <f t="shared" si="4"/>
        <v>19.224768940920093</v>
      </c>
      <c r="D42" s="7">
        <f>C42*Data!$E$6</f>
        <v>1.9224768940920094</v>
      </c>
      <c r="E42" s="7">
        <f>IF(MOD(A42,12)=1,E41*(1+Data!$E$13),E41)</f>
        <v>1.1576250000000001</v>
      </c>
      <c r="F42" s="7">
        <f>IF(MOD(A42,12)=1,F41*(1+Data!$E$13),'Term Insurance'!F41)</f>
        <v>1.1576250000000001</v>
      </c>
      <c r="G42" s="26">
        <f t="shared" si="1"/>
        <v>2.2222769187340043</v>
      </c>
      <c r="H42" s="5">
        <f>IF(MOD(A42,12)=1,H41*(1+IF('Term Insurance'!A42&lt;=Data!$E$11,Data!$E$10,Data!$E$12)),H41)</f>
        <v>1.728E-2</v>
      </c>
      <c r="I42" s="5">
        <f t="shared" si="0"/>
        <v>1.4515323172281658E-3</v>
      </c>
      <c r="J42" s="5">
        <f t="shared" si="5"/>
        <v>0.95984317837555522</v>
      </c>
      <c r="K42" s="19">
        <f t="shared" si="6"/>
        <v>1.3952686704494907E-3</v>
      </c>
      <c r="L42" s="7">
        <f>K42*Data!$E$14</f>
        <v>1.3952686704494908</v>
      </c>
      <c r="M42" s="7">
        <f>IF(A42=120,Data!$E$14*J42,0)</f>
        <v>0</v>
      </c>
      <c r="N42" s="11">
        <f t="shared" si="2"/>
        <v>13.684746457644588</v>
      </c>
    </row>
    <row r="43" spans="1:14" x14ac:dyDescent="0.25">
      <c r="A43" s="5">
        <v>40</v>
      </c>
      <c r="B43" s="5">
        <f t="shared" si="3"/>
        <v>48</v>
      </c>
      <c r="C43" s="7">
        <f t="shared" si="4"/>
        <v>19.196863567511105</v>
      </c>
      <c r="D43" s="7">
        <f>C43*Data!$E$6</f>
        <v>1.9196863567511107</v>
      </c>
      <c r="E43" s="7">
        <f>IF(MOD(A43,12)=1,E42*(1+Data!$E$13),E42)</f>
        <v>1.1576250000000001</v>
      </c>
      <c r="F43" s="7">
        <f>IF(MOD(A43,12)=1,F42*(1+Data!$E$13),'Term Insurance'!F42)</f>
        <v>1.1576250000000001</v>
      </c>
      <c r="G43" s="26">
        <f t="shared" si="1"/>
        <v>2.2190512119686319</v>
      </c>
      <c r="H43" s="5">
        <f>IF(MOD(A43,12)=1,H42*(1+IF('Term Insurance'!A43&lt;=Data!$E$11,Data!$E$10,Data!$E$12)),H42)</f>
        <v>1.728E-2</v>
      </c>
      <c r="I43" s="5">
        <f t="shared" si="0"/>
        <v>1.4515323172281658E-3</v>
      </c>
      <c r="J43" s="5">
        <f t="shared" si="5"/>
        <v>0.95844993498267206</v>
      </c>
      <c r="K43" s="19">
        <f t="shared" si="6"/>
        <v>1.3932433928831173E-3</v>
      </c>
      <c r="L43" s="7">
        <f>K43*Data!$E$14</f>
        <v>1.3932433928831172</v>
      </c>
      <c r="M43" s="7">
        <f>IF(A43=120,Data!$E$14*J43,0)</f>
        <v>0</v>
      </c>
      <c r="N43" s="11">
        <f t="shared" si="2"/>
        <v>13.664882605908247</v>
      </c>
    </row>
    <row r="44" spans="1:14" x14ac:dyDescent="0.25">
      <c r="A44" s="5">
        <v>41</v>
      </c>
      <c r="B44" s="5">
        <f t="shared" si="3"/>
        <v>48</v>
      </c>
      <c r="C44" s="7">
        <f t="shared" si="4"/>
        <v>19.168998699653443</v>
      </c>
      <c r="D44" s="7">
        <f>C44*Data!$E$6</f>
        <v>1.9168998699653443</v>
      </c>
      <c r="E44" s="7">
        <f>IF(MOD(A44,12)=1,E43*(1+Data!$E$13),E43)</f>
        <v>1.1576250000000001</v>
      </c>
      <c r="F44" s="7">
        <f>IF(MOD(A44,12)=1,F43*(1+Data!$E$13),'Term Insurance'!F43)</f>
        <v>1.1576250000000001</v>
      </c>
      <c r="G44" s="26">
        <f t="shared" si="1"/>
        <v>2.2158301874208748</v>
      </c>
      <c r="H44" s="5">
        <f>IF(MOD(A44,12)=1,H43*(1+IF('Term Insurance'!A44&lt;=Data!$E$11,Data!$E$10,Data!$E$12)),H43)</f>
        <v>1.728E-2</v>
      </c>
      <c r="I44" s="5">
        <f t="shared" si="0"/>
        <v>1.4515323172281658E-3</v>
      </c>
      <c r="J44" s="5">
        <f t="shared" si="5"/>
        <v>0.95705871392759945</v>
      </c>
      <c r="K44" s="19">
        <f t="shared" si="6"/>
        <v>1.3912210550725828E-3</v>
      </c>
      <c r="L44" s="7">
        <f>K44*Data!$E$14</f>
        <v>1.3912210550725828</v>
      </c>
      <c r="M44" s="7">
        <f>IF(A44=120,Data!$E$14*J44,0)</f>
        <v>0</v>
      </c>
      <c r="N44" s="11">
        <f t="shared" si="2"/>
        <v>13.645047587194641</v>
      </c>
    </row>
    <row r="45" spans="1:14" x14ac:dyDescent="0.25">
      <c r="A45" s="5">
        <v>42</v>
      </c>
      <c r="B45" s="5">
        <f t="shared" si="3"/>
        <v>48</v>
      </c>
      <c r="C45" s="7">
        <f t="shared" si="4"/>
        <v>19.14117427855199</v>
      </c>
      <c r="D45" s="7">
        <f>C45*Data!$E$6</f>
        <v>1.9141174278551991</v>
      </c>
      <c r="E45" s="7">
        <f>IF(MOD(A45,12)=1,E44*(1+Data!$E$13),E44)</f>
        <v>1.1576250000000001</v>
      </c>
      <c r="F45" s="7">
        <f>IF(MOD(A45,12)=1,F44*(1+Data!$E$13),'Term Insurance'!F44)</f>
        <v>1.1576250000000001</v>
      </c>
      <c r="G45" s="26">
        <f t="shared" si="1"/>
        <v>2.2126138382943439</v>
      </c>
      <c r="H45" s="5">
        <f>IF(MOD(A45,12)=1,H44*(1+IF('Term Insurance'!A45&lt;=Data!$E$11,Data!$E$10,Data!$E$12)),H44)</f>
        <v>1.728E-2</v>
      </c>
      <c r="I45" s="5">
        <f t="shared" si="0"/>
        <v>1.4515323172281658E-3</v>
      </c>
      <c r="J45" s="5">
        <f t="shared" si="5"/>
        <v>0.95566951227484875</v>
      </c>
      <c r="K45" s="19">
        <f t="shared" si="6"/>
        <v>1.3892016527507366E-3</v>
      </c>
      <c r="L45" s="7">
        <f>K45*Data!$E$14</f>
        <v>1.3892016527507365</v>
      </c>
      <c r="M45" s="7">
        <f>IF(A45=120,Data!$E$14*J45,0)</f>
        <v>0</v>
      </c>
      <c r="N45" s="11">
        <f t="shared" si="2"/>
        <v>13.62524135965171</v>
      </c>
    </row>
    <row r="46" spans="1:14" x14ac:dyDescent="0.25">
      <c r="A46" s="5">
        <v>43</v>
      </c>
      <c r="B46" s="5">
        <f t="shared" si="3"/>
        <v>48</v>
      </c>
      <c r="C46" s="7">
        <f t="shared" si="4"/>
        <v>19.113390245496976</v>
      </c>
      <c r="D46" s="7">
        <f>C46*Data!$E$6</f>
        <v>1.9113390245496977</v>
      </c>
      <c r="E46" s="7">
        <f>IF(MOD(A46,12)=1,E45*(1+Data!$E$13),E45)</f>
        <v>1.1576250000000001</v>
      </c>
      <c r="F46" s="7">
        <f>IF(MOD(A46,12)=1,F45*(1+Data!$E$13),'Term Insurance'!F45)</f>
        <v>1.1576250000000001</v>
      </c>
      <c r="G46" s="26">
        <f t="shared" si="1"/>
        <v>2.2094021578025136</v>
      </c>
      <c r="H46" s="5">
        <f>IF(MOD(A46,12)=1,H45*(1+IF('Term Insurance'!A46&lt;=Data!$E$11,Data!$E$10,Data!$E$12)),H45)</f>
        <v>1.728E-2</v>
      </c>
      <c r="I46" s="5">
        <f t="shared" si="0"/>
        <v>1.4515323172281658E-3</v>
      </c>
      <c r="J46" s="5">
        <f t="shared" si="5"/>
        <v>0.95428232709319216</v>
      </c>
      <c r="K46" s="19">
        <f t="shared" si="6"/>
        <v>1.3871851816566222E-3</v>
      </c>
      <c r="L46" s="7">
        <f>K46*Data!$E$14</f>
        <v>1.3871851816566223</v>
      </c>
      <c r="M46" s="7">
        <f>IF(A46=120,Data!$E$14*J46,0)</f>
        <v>0</v>
      </c>
      <c r="N46" s="11">
        <f t="shared" si="2"/>
        <v>13.605463881488143</v>
      </c>
    </row>
    <row r="47" spans="1:14" x14ac:dyDescent="0.25">
      <c r="A47" s="5">
        <v>44</v>
      </c>
      <c r="B47" s="5">
        <f t="shared" si="3"/>
        <v>48</v>
      </c>
      <c r="C47" s="7">
        <f t="shared" si="4"/>
        <v>19.085646541863845</v>
      </c>
      <c r="D47" s="7">
        <f>C47*Data!$E$6</f>
        <v>1.9085646541863845</v>
      </c>
      <c r="E47" s="7">
        <f>IF(MOD(A47,12)=1,E46*(1+Data!$E$13),E46)</f>
        <v>1.1576250000000001</v>
      </c>
      <c r="F47" s="7">
        <f>IF(MOD(A47,12)=1,F46*(1+Data!$E$13),'Term Insurance'!F46)</f>
        <v>1.1576250000000001</v>
      </c>
      <c r="G47" s="26">
        <f t="shared" si="1"/>
        <v>2.2061951391687096</v>
      </c>
      <c r="H47" s="5">
        <f>IF(MOD(A47,12)=1,H46*(1+IF('Term Insurance'!A47&lt;=Data!$E$11,Data!$E$10,Data!$E$12)),H46)</f>
        <v>1.728E-2</v>
      </c>
      <c r="I47" s="5">
        <f t="shared" si="0"/>
        <v>1.4515323172281658E-3</v>
      </c>
      <c r="J47" s="5">
        <f t="shared" si="5"/>
        <v>0.95289715545565667</v>
      </c>
      <c r="K47" s="19">
        <f t="shared" si="6"/>
        <v>1.3851716375354677E-3</v>
      </c>
      <c r="L47" s="7">
        <f>K47*Data!$E$14</f>
        <v>1.3851716375354677</v>
      </c>
      <c r="M47" s="7">
        <f>IF(A47=120,Data!$E$14*J47,0)</f>
        <v>0</v>
      </c>
      <c r="N47" s="11">
        <f t="shared" si="2"/>
        <v>13.585715110973283</v>
      </c>
    </row>
    <row r="48" spans="1:14" x14ac:dyDescent="0.25">
      <c r="A48" s="5">
        <v>45</v>
      </c>
      <c r="B48" s="5">
        <f t="shared" si="3"/>
        <v>48</v>
      </c>
      <c r="C48" s="7">
        <f t="shared" si="4"/>
        <v>19.057943109113133</v>
      </c>
      <c r="D48" s="7">
        <f>C48*Data!$E$6</f>
        <v>1.9057943109113133</v>
      </c>
      <c r="E48" s="7">
        <f>IF(MOD(A48,12)=1,E47*(1+Data!$E$13),E47)</f>
        <v>1.1576250000000001</v>
      </c>
      <c r="F48" s="7">
        <f>IF(MOD(A48,12)=1,F47*(1+Data!$E$13),'Term Insurance'!F47)</f>
        <v>1.1576250000000001</v>
      </c>
      <c r="G48" s="26">
        <f t="shared" si="1"/>
        <v>2.2029927756260945</v>
      </c>
      <c r="H48" s="5">
        <f>IF(MOD(A48,12)=1,H47*(1+IF('Term Insurance'!A48&lt;=Data!$E$11,Data!$E$10,Data!$E$12)),H47)</f>
        <v>1.728E-2</v>
      </c>
      <c r="I48" s="5">
        <f t="shared" si="0"/>
        <v>1.4515323172281658E-3</v>
      </c>
      <c r="J48" s="5">
        <f t="shared" si="5"/>
        <v>0.95151399443951801</v>
      </c>
      <c r="K48" s="19">
        <f t="shared" si="6"/>
        <v>1.3831610161386771E-3</v>
      </c>
      <c r="L48" s="7">
        <f>K48*Data!$E$14</f>
        <v>1.3831610161386771</v>
      </c>
      <c r="M48" s="7">
        <f>IF(A48=120,Data!$E$14*J48,0)</f>
        <v>0</v>
      </c>
      <c r="N48" s="11">
        <f t="shared" si="2"/>
        <v>13.565995006437046</v>
      </c>
    </row>
    <row r="49" spans="1:14" x14ac:dyDescent="0.25">
      <c r="A49" s="5">
        <v>46</v>
      </c>
      <c r="B49" s="5">
        <f t="shared" si="3"/>
        <v>48</v>
      </c>
      <c r="C49" s="7">
        <f t="shared" si="4"/>
        <v>19.030279888790361</v>
      </c>
      <c r="D49" s="7">
        <f>C49*Data!$E$6</f>
        <v>1.9030279888790362</v>
      </c>
      <c r="E49" s="7">
        <f>IF(MOD(A49,12)=1,E48*(1+Data!$E$13),E48)</f>
        <v>1.1576250000000001</v>
      </c>
      <c r="F49" s="7">
        <f>IF(MOD(A49,12)=1,F48*(1+Data!$E$13),'Term Insurance'!F48)</f>
        <v>1.1576250000000001</v>
      </c>
      <c r="G49" s="26">
        <f t="shared" si="1"/>
        <v>2.1997950604176526</v>
      </c>
      <c r="H49" s="5">
        <f>IF(MOD(A49,12)=1,H48*(1+IF('Term Insurance'!A49&lt;=Data!$E$11,Data!$E$10,Data!$E$12)),H48)</f>
        <v>1.728E-2</v>
      </c>
      <c r="I49" s="5">
        <f t="shared" si="0"/>
        <v>1.4515323172281658E-3</v>
      </c>
      <c r="J49" s="5">
        <f t="shared" si="5"/>
        <v>0.95013284112629415</v>
      </c>
      <c r="K49" s="19">
        <f t="shared" si="6"/>
        <v>1.3811533132238216E-3</v>
      </c>
      <c r="L49" s="7">
        <f>K49*Data!$E$14</f>
        <v>1.3811533132238216</v>
      </c>
      <c r="M49" s="7">
        <f>IF(A49=120,Data!$E$14*J49,0)</f>
        <v>0</v>
      </c>
      <c r="N49" s="11">
        <f t="shared" si="2"/>
        <v>13.546303526269851</v>
      </c>
    </row>
    <row r="50" spans="1:14" x14ac:dyDescent="0.25">
      <c r="A50" s="5">
        <v>47</v>
      </c>
      <c r="B50" s="5">
        <f t="shared" si="3"/>
        <v>48</v>
      </c>
      <c r="C50" s="7">
        <f t="shared" si="4"/>
        <v>19.002656822525882</v>
      </c>
      <c r="D50" s="7">
        <f>C50*Data!$E$6</f>
        <v>1.9002656822525883</v>
      </c>
      <c r="E50" s="7">
        <f>IF(MOD(A50,12)=1,E49*(1+Data!$E$13),E49)</f>
        <v>1.1576250000000001</v>
      </c>
      <c r="F50" s="7">
        <f>IF(MOD(A50,12)=1,F49*(1+Data!$E$13),'Term Insurance'!F49)</f>
        <v>1.1576250000000001</v>
      </c>
      <c r="G50" s="26">
        <f t="shared" si="1"/>
        <v>2.1966019867961775</v>
      </c>
      <c r="H50" s="5">
        <f>IF(MOD(A50,12)=1,H49*(1+IF('Term Insurance'!A50&lt;=Data!$E$11,Data!$E$10,Data!$E$12)),H49)</f>
        <v>1.728E-2</v>
      </c>
      <c r="I50" s="5">
        <f t="shared" si="0"/>
        <v>1.4515323172281658E-3</v>
      </c>
      <c r="J50" s="5">
        <f t="shared" si="5"/>
        <v>0.94875369260173947</v>
      </c>
      <c r="K50" s="19">
        <f t="shared" si="6"/>
        <v>1.3791485245546304E-3</v>
      </c>
      <c r="L50" s="7">
        <f>K50*Data!$E$14</f>
        <v>1.3791485245546304</v>
      </c>
      <c r="M50" s="7">
        <f>IF(A50=120,Data!$E$14*J50,0)</f>
        <v>0</v>
      </c>
      <c r="N50" s="11">
        <f t="shared" si="2"/>
        <v>13.526640628922486</v>
      </c>
    </row>
    <row r="51" spans="1:14" x14ac:dyDescent="0.25">
      <c r="A51" s="5">
        <v>48</v>
      </c>
      <c r="B51" s="5">
        <f t="shared" si="3"/>
        <v>48</v>
      </c>
      <c r="C51" s="7">
        <f t="shared" si="4"/>
        <v>18.975073852034789</v>
      </c>
      <c r="D51" s="7">
        <f>C51*Data!$E$6</f>
        <v>1.8975073852034789</v>
      </c>
      <c r="E51" s="7">
        <f>IF(MOD(A51,12)=1,E50*(1+Data!$E$13),E50)</f>
        <v>1.1576250000000001</v>
      </c>
      <c r="F51" s="7">
        <f>IF(MOD(A51,12)=1,F50*(1+Data!$E$13),'Term Insurance'!F50)</f>
        <v>1.1576250000000001</v>
      </c>
      <c r="G51" s="26">
        <f t="shared" si="1"/>
        <v>2.1934135480242554</v>
      </c>
      <c r="H51" s="5">
        <f>IF(MOD(A51,12)=1,H50*(1+IF('Term Insurance'!A51&lt;=Data!$E$11,Data!$E$10,Data!$E$12)),H50)</f>
        <v>1.728E-2</v>
      </c>
      <c r="I51" s="5">
        <f t="shared" si="0"/>
        <v>1.4515323172281658E-3</v>
      </c>
      <c r="J51" s="5">
        <f t="shared" si="5"/>
        <v>0.94737654595583853</v>
      </c>
      <c r="K51" s="19">
        <f t="shared" si="6"/>
        <v>1.3771466459009819E-3</v>
      </c>
      <c r="L51" s="7">
        <f>K51*Data!$E$14</f>
        <v>1.3771466459009818</v>
      </c>
      <c r="M51" s="7">
        <f>IF(A51=120,Data!$E$14*J51,0)</f>
        <v>0</v>
      </c>
      <c r="N51" s="11">
        <f t="shared" si="2"/>
        <v>13.507006272906073</v>
      </c>
    </row>
    <row r="52" spans="1:14" x14ac:dyDescent="0.25">
      <c r="A52" s="5">
        <v>49</v>
      </c>
      <c r="B52" s="5">
        <f t="shared" si="3"/>
        <v>49</v>
      </c>
      <c r="C52" s="7">
        <f t="shared" si="4"/>
        <v>18.947530919116772</v>
      </c>
      <c r="D52" s="7">
        <f>C52*Data!$E$6</f>
        <v>1.8947530919116773</v>
      </c>
      <c r="E52" s="7">
        <f>IF(MOD(A52,12)=1,E51*(1+Data!$E$13),E51)</f>
        <v>1.2155062500000002</v>
      </c>
      <c r="F52" s="7">
        <f>IF(MOD(A52,12)=1,F51*(1+Data!$E$13),'Term Insurance'!F51)</f>
        <v>1.2155062500000002</v>
      </c>
      <c r="G52" s="26">
        <f t="shared" si="1"/>
        <v>2.2990661637490559</v>
      </c>
      <c r="H52" s="5">
        <f>IF(MOD(A52,12)=1,H51*(1+IF('Term Insurance'!A52&lt;=Data!$E$11,Data!$E$10,Data!$E$12)),H51)</f>
        <v>2.0736000000000001E-2</v>
      </c>
      <c r="I52" s="5">
        <f t="shared" si="0"/>
        <v>1.7446438267666453E-3</v>
      </c>
      <c r="J52" s="5">
        <f t="shared" si="5"/>
        <v>0.94572371131331312</v>
      </c>
      <c r="K52" s="19">
        <f t="shared" si="6"/>
        <v>1.6528346425253608E-3</v>
      </c>
      <c r="L52" s="7">
        <f>K52*Data!$E$14</f>
        <v>1.6528346425253608</v>
      </c>
      <c r="M52" s="7">
        <f>IF(A52=120,Data!$E$14*J52,0)</f>
        <v>0</v>
      </c>
      <c r="N52" s="11">
        <f t="shared" si="2"/>
        <v>13.100877020930676</v>
      </c>
    </row>
    <row r="53" spans="1:14" x14ac:dyDescent="0.25">
      <c r="A53" s="5">
        <v>50</v>
      </c>
      <c r="B53" s="5">
        <f t="shared" si="3"/>
        <v>49</v>
      </c>
      <c r="C53" s="7">
        <f t="shared" si="4"/>
        <v>18.914474226266261</v>
      </c>
      <c r="D53" s="7">
        <f>C53*Data!$E$6</f>
        <v>1.8914474226266262</v>
      </c>
      <c r="E53" s="7">
        <f>IF(MOD(A53,12)=1,E52*(1+Data!$E$13),E52)</f>
        <v>1.2155062500000002</v>
      </c>
      <c r="F53" s="7">
        <f>IF(MOD(A53,12)=1,F52*(1+Data!$E$13),'Term Insurance'!F52)</f>
        <v>1.2155062500000002</v>
      </c>
      <c r="G53" s="26">
        <f t="shared" si="1"/>
        <v>2.2950551121591434</v>
      </c>
      <c r="H53" s="5">
        <f>IF(MOD(A53,12)=1,H52*(1+IF('Term Insurance'!A53&lt;=Data!$E$11,Data!$E$10,Data!$E$12)),H52)</f>
        <v>2.0736000000000001E-2</v>
      </c>
      <c r="I53" s="5">
        <f t="shared" si="0"/>
        <v>1.7446438267666453E-3</v>
      </c>
      <c r="J53" s="5">
        <f t="shared" si="5"/>
        <v>0.94407376027854351</v>
      </c>
      <c r="K53" s="19">
        <f t="shared" si="6"/>
        <v>1.6499510347696127E-3</v>
      </c>
      <c r="L53" s="7">
        <f>K53*Data!$E$14</f>
        <v>1.6499510347696127</v>
      </c>
      <c r="M53" s="7">
        <f>IF(A53=120,Data!$E$14*J53,0)</f>
        <v>0</v>
      </c>
      <c r="N53" s="11">
        <f t="shared" si="2"/>
        <v>13.078020656710878</v>
      </c>
    </row>
    <row r="54" spans="1:14" x14ac:dyDescent="0.25">
      <c r="A54" s="5">
        <v>51</v>
      </c>
      <c r="B54" s="5">
        <f t="shared" si="3"/>
        <v>49</v>
      </c>
      <c r="C54" s="7">
        <f t="shared" si="4"/>
        <v>18.881475205570869</v>
      </c>
      <c r="D54" s="7">
        <f>C54*Data!$E$6</f>
        <v>1.888147520557087</v>
      </c>
      <c r="E54" s="7">
        <f>IF(MOD(A54,12)=1,E53*(1+Data!$E$13),E53)</f>
        <v>1.2155062500000002</v>
      </c>
      <c r="F54" s="7">
        <f>IF(MOD(A54,12)=1,F53*(1+Data!$E$13),'Term Insurance'!F53)</f>
        <v>1.2155062500000002</v>
      </c>
      <c r="G54" s="26">
        <f t="shared" si="1"/>
        <v>2.2910510584256256</v>
      </c>
      <c r="H54" s="5">
        <f>IF(MOD(A54,12)=1,H53*(1+IF('Term Insurance'!A54&lt;=Data!$E$11,Data!$E$10,Data!$E$12)),H53)</f>
        <v>2.0736000000000001E-2</v>
      </c>
      <c r="I54" s="5">
        <f t="shared" si="0"/>
        <v>1.7446438267666453E-3</v>
      </c>
      <c r="J54" s="5">
        <f t="shared" si="5"/>
        <v>0.94242668782066119</v>
      </c>
      <c r="K54" s="19">
        <f t="shared" si="6"/>
        <v>1.6470724578823348E-3</v>
      </c>
      <c r="L54" s="7">
        <f>K54*Data!$E$14</f>
        <v>1.6470724578823348</v>
      </c>
      <c r="M54" s="7">
        <f>IF(A54=120,Data!$E$14*J54,0)</f>
        <v>0</v>
      </c>
      <c r="N54" s="11">
        <f t="shared" si="2"/>
        <v>13.055204168705821</v>
      </c>
    </row>
    <row r="55" spans="1:14" x14ac:dyDescent="0.25">
      <c r="A55" s="5">
        <v>52</v>
      </c>
      <c r="B55" s="5">
        <f t="shared" si="3"/>
        <v>49</v>
      </c>
      <c r="C55" s="7">
        <f t="shared" si="4"/>
        <v>18.848533756413225</v>
      </c>
      <c r="D55" s="7">
        <f>C55*Data!$E$6</f>
        <v>1.8848533756413226</v>
      </c>
      <c r="E55" s="7">
        <f>IF(MOD(A55,12)=1,E54*(1+Data!$E$13),E54)</f>
        <v>1.2155062500000002</v>
      </c>
      <c r="F55" s="7">
        <f>IF(MOD(A55,12)=1,F54*(1+Data!$E$13),'Term Insurance'!F54)</f>
        <v>1.2155062500000002</v>
      </c>
      <c r="G55" s="26">
        <f t="shared" si="1"/>
        <v>2.2870539903397362</v>
      </c>
      <c r="H55" s="5">
        <f>IF(MOD(A55,12)=1,H54*(1+IF('Term Insurance'!A55&lt;=Data!$E$11,Data!$E$10,Data!$E$12)),H54)</f>
        <v>2.0736000000000001E-2</v>
      </c>
      <c r="I55" s="5">
        <f t="shared" si="0"/>
        <v>1.7446438267666453E-3</v>
      </c>
      <c r="J55" s="5">
        <f t="shared" si="5"/>
        <v>0.94078248891757477</v>
      </c>
      <c r="K55" s="19">
        <f t="shared" si="6"/>
        <v>1.644198903086453E-3</v>
      </c>
      <c r="L55" s="7">
        <f>K55*Data!$E$14</f>
        <v>1.644198903086453</v>
      </c>
      <c r="M55" s="7">
        <f>IF(A55=120,Data!$E$14*J55,0)</f>
        <v>0</v>
      </c>
      <c r="N55" s="11">
        <f t="shared" si="2"/>
        <v>13.032427487345712</v>
      </c>
    </row>
    <row r="56" spans="1:14" x14ac:dyDescent="0.25">
      <c r="A56" s="5">
        <v>53</v>
      </c>
      <c r="B56" s="5">
        <f t="shared" si="3"/>
        <v>49</v>
      </c>
      <c r="C56" s="7">
        <f t="shared" si="4"/>
        <v>18.815649778351496</v>
      </c>
      <c r="D56" s="7">
        <f>C56*Data!$E$6</f>
        <v>1.8815649778351498</v>
      </c>
      <c r="E56" s="7">
        <f>IF(MOD(A56,12)=1,E55*(1+Data!$E$13),E55)</f>
        <v>1.2155062500000002</v>
      </c>
      <c r="F56" s="7">
        <f>IF(MOD(A56,12)=1,F55*(1+Data!$E$13),'Term Insurance'!F55)</f>
        <v>1.2155062500000002</v>
      </c>
      <c r="G56" s="26">
        <f t="shared" si="1"/>
        <v>2.2830638957140081</v>
      </c>
      <c r="H56" s="5">
        <f>IF(MOD(A56,12)=1,H55*(1+IF('Term Insurance'!A56&lt;=Data!$E$11,Data!$E$10,Data!$E$12)),H55)</f>
        <v>2.0736000000000001E-2</v>
      </c>
      <c r="I56" s="5">
        <f t="shared" si="0"/>
        <v>1.7446438267666453E-3</v>
      </c>
      <c r="J56" s="5">
        <f t="shared" si="5"/>
        <v>0.93914115855595459</v>
      </c>
      <c r="K56" s="19">
        <f t="shared" si="6"/>
        <v>1.6413303616202067E-3</v>
      </c>
      <c r="L56" s="7">
        <f>K56*Data!$E$14</f>
        <v>1.6413303616202068</v>
      </c>
      <c r="M56" s="7">
        <f>IF(A56=120,Data!$E$14*J56,0)</f>
        <v>0</v>
      </c>
      <c r="N56" s="11">
        <f t="shared" si="2"/>
        <v>13.009690543182129</v>
      </c>
    </row>
    <row r="57" spans="1:14" x14ac:dyDescent="0.25">
      <c r="A57" s="5">
        <v>54</v>
      </c>
      <c r="B57" s="5">
        <f t="shared" si="3"/>
        <v>49</v>
      </c>
      <c r="C57" s="7">
        <f t="shared" si="4"/>
        <v>18.782823171119091</v>
      </c>
      <c r="D57" s="7">
        <f>C57*Data!$E$6</f>
        <v>1.8782823171119092</v>
      </c>
      <c r="E57" s="7">
        <f>IF(MOD(A57,12)=1,E56*(1+Data!$E$13),E56)</f>
        <v>1.2155062500000002</v>
      </c>
      <c r="F57" s="7">
        <f>IF(MOD(A57,12)=1,F56*(1+Data!$E$13),'Term Insurance'!F56)</f>
        <v>1.2155062500000002</v>
      </c>
      <c r="G57" s="26">
        <f t="shared" si="1"/>
        <v>2.2790807623822369</v>
      </c>
      <c r="H57" s="5">
        <f>IF(MOD(A57,12)=1,H56*(1+IF('Term Insurance'!A57&lt;=Data!$E$11,Data!$E$10,Data!$E$12)),H56)</f>
        <v>2.0736000000000001E-2</v>
      </c>
      <c r="I57" s="5">
        <f t="shared" si="0"/>
        <v>1.7446438267666453E-3</v>
      </c>
      <c r="J57" s="5">
        <f t="shared" si="5"/>
        <v>0.93750269173121747</v>
      </c>
      <c r="K57" s="19">
        <f t="shared" si="6"/>
        <v>1.6384668247371214E-3</v>
      </c>
      <c r="L57" s="7">
        <f>K57*Data!$E$14</f>
        <v>1.6384668247371215</v>
      </c>
      <c r="M57" s="7">
        <f>IF(A57=120,Data!$E$14*J57,0)</f>
        <v>0</v>
      </c>
      <c r="N57" s="11">
        <f t="shared" si="2"/>
        <v>12.986993266887822</v>
      </c>
    </row>
    <row r="58" spans="1:14" x14ac:dyDescent="0.25">
      <c r="A58" s="5">
        <v>55</v>
      </c>
      <c r="B58" s="5">
        <f t="shared" si="3"/>
        <v>49</v>
      </c>
      <c r="C58" s="7">
        <f t="shared" si="4"/>
        <v>18.750053834624349</v>
      </c>
      <c r="D58" s="7">
        <f>C58*Data!$E$6</f>
        <v>1.8750053834624349</v>
      </c>
      <c r="E58" s="7">
        <f>IF(MOD(A58,12)=1,E57*(1+Data!$E$13),E57)</f>
        <v>1.2155062500000002</v>
      </c>
      <c r="F58" s="7">
        <f>IF(MOD(A58,12)=1,F57*(1+Data!$E$13),'Term Insurance'!F57)</f>
        <v>1.2155062500000002</v>
      </c>
      <c r="G58" s="26">
        <f t="shared" si="1"/>
        <v>2.2751045781994437</v>
      </c>
      <c r="H58" s="5">
        <f>IF(MOD(A58,12)=1,H57*(1+IF('Term Insurance'!A58&lt;=Data!$E$11,Data!$E$10,Data!$E$12)),H57)</f>
        <v>2.0736000000000001E-2</v>
      </c>
      <c r="I58" s="5">
        <f t="shared" si="0"/>
        <v>1.7446438267666453E-3</v>
      </c>
      <c r="J58" s="5">
        <f t="shared" si="5"/>
        <v>0.93586708344751146</v>
      </c>
      <c r="K58" s="19">
        <f t="shared" si="6"/>
        <v>1.6356082837059819E-3</v>
      </c>
      <c r="L58" s="7">
        <f>K58*Data!$E$14</f>
        <v>1.6356082837059818</v>
      </c>
      <c r="M58" s="7">
        <f>IF(A58=120,Data!$E$14*J58,0)</f>
        <v>0</v>
      </c>
      <c r="N58" s="11">
        <f t="shared" si="2"/>
        <v>12.964335589256493</v>
      </c>
    </row>
    <row r="59" spans="1:14" x14ac:dyDescent="0.25">
      <c r="A59" s="5">
        <v>56</v>
      </c>
      <c r="B59" s="5">
        <f t="shared" si="3"/>
        <v>49</v>
      </c>
      <c r="C59" s="7">
        <f t="shared" si="4"/>
        <v>18.71734166895023</v>
      </c>
      <c r="D59" s="7">
        <f>C59*Data!$E$6</f>
        <v>1.8717341668950231</v>
      </c>
      <c r="E59" s="7">
        <f>IF(MOD(A59,12)=1,E58*(1+Data!$E$13),E58)</f>
        <v>1.2155062500000002</v>
      </c>
      <c r="F59" s="7">
        <f>IF(MOD(A59,12)=1,F58*(1+Data!$E$13),'Term Insurance'!F58)</f>
        <v>1.2155062500000002</v>
      </c>
      <c r="G59" s="26">
        <f t="shared" si="1"/>
        <v>2.2711353310418394</v>
      </c>
      <c r="H59" s="5">
        <f>IF(MOD(A59,12)=1,H58*(1+IF('Term Insurance'!A59&lt;=Data!$E$11,Data!$E$10,Data!$E$12)),H58)</f>
        <v>2.0736000000000001E-2</v>
      </c>
      <c r="I59" s="5">
        <f t="shared" si="0"/>
        <v>1.7446438267666453E-3</v>
      </c>
      <c r="J59" s="5">
        <f t="shared" si="5"/>
        <v>0.93423432871770062</v>
      </c>
      <c r="K59" s="19">
        <f t="shared" si="6"/>
        <v>1.6327547298108057E-3</v>
      </c>
      <c r="L59" s="7">
        <f>K59*Data!$E$14</f>
        <v>1.6327547298108056</v>
      </c>
      <c r="M59" s="7">
        <f>IF(A59=120,Data!$E$14*J59,0)</f>
        <v>0</v>
      </c>
      <c r="N59" s="11">
        <f t="shared" si="2"/>
        <v>12.94171744120256</v>
      </c>
    </row>
    <row r="60" spans="1:14" x14ac:dyDescent="0.25">
      <c r="A60" s="5">
        <v>57</v>
      </c>
      <c r="B60" s="5">
        <f t="shared" si="3"/>
        <v>49</v>
      </c>
      <c r="C60" s="7">
        <f t="shared" si="4"/>
        <v>18.684686574354011</v>
      </c>
      <c r="D60" s="7">
        <f>C60*Data!$E$6</f>
        <v>1.8684686574354012</v>
      </c>
      <c r="E60" s="7">
        <f>IF(MOD(A60,12)=1,E59*(1+Data!$E$13),E59)</f>
        <v>1.2155062500000002</v>
      </c>
      <c r="F60" s="7">
        <f>IF(MOD(A60,12)=1,F59*(1+Data!$E$13),'Term Insurance'!F59)</f>
        <v>1.2155062500000002</v>
      </c>
      <c r="G60" s="26">
        <f t="shared" si="1"/>
        <v>2.2671730088067861</v>
      </c>
      <c r="H60" s="5">
        <f>IF(MOD(A60,12)=1,H59*(1+IF('Term Insurance'!A60&lt;=Data!$E$11,Data!$E$10,Data!$E$12)),H59)</f>
        <v>2.0736000000000001E-2</v>
      </c>
      <c r="I60" s="5">
        <f t="shared" si="0"/>
        <v>1.7446438267666453E-3</v>
      </c>
      <c r="J60" s="5">
        <f t="shared" si="5"/>
        <v>0.93260442256334986</v>
      </c>
      <c r="K60" s="19">
        <f t="shared" si="6"/>
        <v>1.6299061543508173E-3</v>
      </c>
      <c r="L60" s="7">
        <f>K60*Data!$E$14</f>
        <v>1.6299061543508173</v>
      </c>
      <c r="M60" s="7">
        <f>IF(A60=120,Data!$E$14*J60,0)</f>
        <v>0</v>
      </c>
      <c r="N60" s="11">
        <f t="shared" si="2"/>
        <v>12.919138753761008</v>
      </c>
    </row>
    <row r="61" spans="1:14" x14ac:dyDescent="0.25">
      <c r="A61" s="5">
        <v>58</v>
      </c>
      <c r="B61" s="5">
        <f t="shared" si="3"/>
        <v>49</v>
      </c>
      <c r="C61" s="7">
        <f t="shared" si="4"/>
        <v>18.652088451266998</v>
      </c>
      <c r="D61" s="7">
        <f>C61*Data!$E$6</f>
        <v>1.8652088451266999</v>
      </c>
      <c r="E61" s="7">
        <f>IF(MOD(A61,12)=1,E60*(1+Data!$E$13),E60)</f>
        <v>1.2155062500000002</v>
      </c>
      <c r="F61" s="7">
        <f>IF(MOD(A61,12)=1,F60*(1+Data!$E$13),'Term Insurance'!F60)</f>
        <v>1.2155062500000002</v>
      </c>
      <c r="G61" s="26">
        <f t="shared" si="1"/>
        <v>2.2632175994127595</v>
      </c>
      <c r="H61" s="5">
        <f>IF(MOD(A61,12)=1,H60*(1+IF('Term Insurance'!A61&lt;=Data!$E$11,Data!$E$10,Data!$E$12)),H60)</f>
        <v>2.0736000000000001E-2</v>
      </c>
      <c r="I61" s="5">
        <f t="shared" si="0"/>
        <v>1.7446438267666453E-3</v>
      </c>
      <c r="J61" s="5">
        <f t="shared" si="5"/>
        <v>0.93097736001470943</v>
      </c>
      <c r="K61" s="19">
        <f t="shared" si="6"/>
        <v>1.6270625486404203E-3</v>
      </c>
      <c r="L61" s="7">
        <f>K61*Data!$E$14</f>
        <v>1.6270625486404202</v>
      </c>
      <c r="M61" s="7">
        <f>IF(A61=120,Data!$E$14*J61,0)</f>
        <v>0</v>
      </c>
      <c r="N61" s="11">
        <f t="shared" si="2"/>
        <v>12.89659945808712</v>
      </c>
    </row>
    <row r="62" spans="1:14" x14ac:dyDescent="0.25">
      <c r="A62" s="5">
        <v>59</v>
      </c>
      <c r="B62" s="5">
        <f t="shared" si="3"/>
        <v>49</v>
      </c>
      <c r="C62" s="7">
        <f t="shared" si="4"/>
        <v>18.619547200294189</v>
      </c>
      <c r="D62" s="7">
        <f>C62*Data!$E$6</f>
        <v>1.8619547200294191</v>
      </c>
      <c r="E62" s="7">
        <f>IF(MOD(A62,12)=1,E61*(1+Data!$E$13),E61)</f>
        <v>1.2155062500000002</v>
      </c>
      <c r="F62" s="7">
        <f>IF(MOD(A62,12)=1,F61*(1+Data!$E$13),'Term Insurance'!F61)</f>
        <v>1.2155062500000002</v>
      </c>
      <c r="G62" s="26">
        <f t="shared" si="1"/>
        <v>2.259269090799314</v>
      </c>
      <c r="H62" s="5">
        <f>IF(MOD(A62,12)=1,H61*(1+IF('Term Insurance'!A62&lt;=Data!$E$11,Data!$E$10,Data!$E$12)),H61)</f>
        <v>2.0736000000000001E-2</v>
      </c>
      <c r="I62" s="5">
        <f t="shared" si="0"/>
        <v>1.7446438267666453E-3</v>
      </c>
      <c r="J62" s="5">
        <f t="shared" si="5"/>
        <v>0.92935313611070025</v>
      </c>
      <c r="K62" s="19">
        <f t="shared" si="6"/>
        <v>1.6242239040091715E-3</v>
      </c>
      <c r="L62" s="7">
        <f>K62*Data!$E$14</f>
        <v>1.6242239040091715</v>
      </c>
      <c r="M62" s="7">
        <f>IF(A62=120,Data!$E$14*J62,0)</f>
        <v>0</v>
      </c>
      <c r="N62" s="11">
        <f t="shared" si="2"/>
        <v>12.874099485456282</v>
      </c>
    </row>
    <row r="63" spans="1:14" x14ac:dyDescent="0.25">
      <c r="A63" s="5">
        <v>60</v>
      </c>
      <c r="B63" s="5">
        <f t="shared" si="3"/>
        <v>49</v>
      </c>
      <c r="C63" s="7">
        <f t="shared" si="4"/>
        <v>18.587062722214004</v>
      </c>
      <c r="D63" s="7">
        <f>C63*Data!$E$6</f>
        <v>1.8587062722214005</v>
      </c>
      <c r="E63" s="7">
        <f>IF(MOD(A63,12)=1,E62*(1+Data!$E$13),E62)</f>
        <v>1.2155062500000002</v>
      </c>
      <c r="F63" s="7">
        <f>IF(MOD(A63,12)=1,F62*(1+Data!$E$13),'Term Insurance'!F62)</f>
        <v>1.2155062500000002</v>
      </c>
      <c r="G63" s="26">
        <f t="shared" si="1"/>
        <v>2.2553274709270466</v>
      </c>
      <c r="H63" s="5">
        <f>IF(MOD(A63,12)=1,H62*(1+IF('Term Insurance'!A63&lt;=Data!$E$11,Data!$E$10,Data!$E$12)),H62)</f>
        <v>2.0736000000000001E-2</v>
      </c>
      <c r="I63" s="5">
        <f t="shared" si="0"/>
        <v>1.7446438267666453E-3</v>
      </c>
      <c r="J63" s="5">
        <f t="shared" si="5"/>
        <v>0.92773174589889851</v>
      </c>
      <c r="K63" s="19">
        <f t="shared" si="6"/>
        <v>1.6213902118017551E-3</v>
      </c>
      <c r="L63" s="7">
        <f>K63*Data!$E$14</f>
        <v>1.6213902118017551</v>
      </c>
      <c r="M63" s="7">
        <f>IF(A63=120,Data!$E$14*J63,0)</f>
        <v>0</v>
      </c>
      <c r="N63" s="11">
        <f t="shared" si="2"/>
        <v>12.851638767263802</v>
      </c>
    </row>
    <row r="64" spans="1:14" x14ac:dyDescent="0.25">
      <c r="A64" s="5">
        <v>61</v>
      </c>
      <c r="B64" s="5">
        <f t="shared" si="3"/>
        <v>50</v>
      </c>
      <c r="C64" s="7">
        <f t="shared" si="4"/>
        <v>18.554634917977971</v>
      </c>
      <c r="D64" s="7">
        <f>C64*Data!$E$6</f>
        <v>1.8554634917977972</v>
      </c>
      <c r="E64" s="7">
        <f>IF(MOD(A64,12)=1,E63*(1+Data!$E$13),E63)</f>
        <v>1.2762815625000004</v>
      </c>
      <c r="F64" s="7">
        <f>IF(MOD(A64,12)=1,F63*(1+Data!$E$13),'Term Insurance'!F63)</f>
        <v>1.2762815625000004</v>
      </c>
      <c r="G64" s="26">
        <f t="shared" si="1"/>
        <v>2.3627072779906313</v>
      </c>
      <c r="H64" s="5">
        <f>IF(MOD(A64,12)=1,H63*(1+IF('Term Insurance'!A64&lt;=Data!$E$11,Data!$E$10,Data!$E$12)),H63)</f>
        <v>2.6956800000000003E-2</v>
      </c>
      <c r="I64" s="5">
        <f t="shared" si="0"/>
        <v>2.274642322701359E-3</v>
      </c>
      <c r="J64" s="5">
        <f t="shared" si="5"/>
        <v>0.92562148800556321</v>
      </c>
      <c r="K64" s="19">
        <f t="shared" si="6"/>
        <v>2.1102578933352577E-3</v>
      </c>
      <c r="L64" s="7">
        <f>K64*Data!$E$14</f>
        <v>2.1102578933352576</v>
      </c>
      <c r="M64" s="7">
        <f>IF(A64=120,Data!$E$14*J64,0)</f>
        <v>0</v>
      </c>
      <c r="N64" s="11">
        <f t="shared" si="2"/>
        <v>12.226206254854286</v>
      </c>
    </row>
    <row r="65" spans="1:14" x14ac:dyDescent="0.25">
      <c r="A65" s="5">
        <v>62</v>
      </c>
      <c r="B65" s="5">
        <f t="shared" si="3"/>
        <v>50</v>
      </c>
      <c r="C65" s="7">
        <f t="shared" si="4"/>
        <v>18.512429760111264</v>
      </c>
      <c r="D65" s="7">
        <f>C65*Data!$E$6</f>
        <v>1.8512429760111264</v>
      </c>
      <c r="E65" s="7">
        <f>IF(MOD(A65,12)=1,E64*(1+Data!$E$13),E64)</f>
        <v>1.2762815625000004</v>
      </c>
      <c r="F65" s="7">
        <f>IF(MOD(A65,12)=1,F64*(1+Data!$E$13),'Term Insurance'!F64)</f>
        <v>1.2762815625000004</v>
      </c>
      <c r="G65" s="26">
        <f t="shared" si="1"/>
        <v>2.357332964019959</v>
      </c>
      <c r="H65" s="5">
        <f>IF(MOD(A65,12)=1,H64*(1+IF('Term Insurance'!A65&lt;=Data!$E$11,Data!$E$10,Data!$E$12)),H64)</f>
        <v>2.6956800000000003E-2</v>
      </c>
      <c r="I65" s="5">
        <f t="shared" si="0"/>
        <v>2.274642322701359E-3</v>
      </c>
      <c r="J65" s="5">
        <f t="shared" si="5"/>
        <v>0.92351603019414397</v>
      </c>
      <c r="K65" s="19">
        <f t="shared" si="6"/>
        <v>2.1054578114192623E-3</v>
      </c>
      <c r="L65" s="7">
        <f>K65*Data!$E$14</f>
        <v>2.1054578114192624</v>
      </c>
      <c r="M65" s="7">
        <f>IF(A65=120,Data!$E$14*J65,0)</f>
        <v>0</v>
      </c>
      <c r="N65" s="11">
        <f t="shared" si="2"/>
        <v>12.198396008660918</v>
      </c>
    </row>
    <row r="66" spans="1:14" x14ac:dyDescent="0.25">
      <c r="A66" s="5">
        <v>63</v>
      </c>
      <c r="B66" s="5">
        <f t="shared" si="3"/>
        <v>50</v>
      </c>
      <c r="C66" s="7">
        <f t="shared" si="4"/>
        <v>18.470320603882879</v>
      </c>
      <c r="D66" s="7">
        <f>C66*Data!$E$6</f>
        <v>1.8470320603882879</v>
      </c>
      <c r="E66" s="7">
        <f>IF(MOD(A66,12)=1,E65*(1+Data!$E$13),E65)</f>
        <v>1.2762815625000004</v>
      </c>
      <c r="F66" s="7">
        <f>IF(MOD(A66,12)=1,F65*(1+Data!$E$13),'Term Insurance'!F65)</f>
        <v>1.2762815625000004</v>
      </c>
      <c r="G66" s="26">
        <f t="shared" si="1"/>
        <v>2.3519708746913004</v>
      </c>
      <c r="H66" s="5">
        <f>IF(MOD(A66,12)=1,H65*(1+IF('Term Insurance'!A66&lt;=Data!$E$11,Data!$E$10,Data!$E$12)),H65)</f>
        <v>2.6956800000000003E-2</v>
      </c>
      <c r="I66" s="5">
        <f t="shared" si="0"/>
        <v>2.274642322701359E-3</v>
      </c>
      <c r="J66" s="5">
        <f t="shared" si="5"/>
        <v>0.92141536154617121</v>
      </c>
      <c r="K66" s="19">
        <f t="shared" si="6"/>
        <v>2.1006686479727462E-3</v>
      </c>
      <c r="L66" s="7">
        <f>K66*Data!$E$14</f>
        <v>2.1006686479727463</v>
      </c>
      <c r="M66" s="7">
        <f>IF(A66=120,Data!$E$14*J66,0)</f>
        <v>0</v>
      </c>
      <c r="N66" s="11">
        <f t="shared" si="2"/>
        <v>12.170649020830545</v>
      </c>
    </row>
    <row r="67" spans="1:14" x14ac:dyDescent="0.25">
      <c r="A67" s="5">
        <v>64</v>
      </c>
      <c r="B67" s="5">
        <f t="shared" si="3"/>
        <v>50</v>
      </c>
      <c r="C67" s="7">
        <f t="shared" si="4"/>
        <v>18.428307230923423</v>
      </c>
      <c r="D67" s="7">
        <f>C67*Data!$E$6</f>
        <v>1.8428307230923424</v>
      </c>
      <c r="E67" s="7">
        <f>IF(MOD(A67,12)=1,E66*(1+Data!$E$13),E66)</f>
        <v>1.2762815625000004</v>
      </c>
      <c r="F67" s="7">
        <f>IF(MOD(A67,12)=1,F66*(1+Data!$E$13),'Term Insurance'!F66)</f>
        <v>1.2762815625000004</v>
      </c>
      <c r="G67" s="26">
        <f t="shared" si="1"/>
        <v>2.3466209821979667</v>
      </c>
      <c r="H67" s="5">
        <f>IF(MOD(A67,12)=1,H66*(1+IF('Term Insurance'!A67&lt;=Data!$E$11,Data!$E$10,Data!$E$12)),H66)</f>
        <v>2.6956800000000003E-2</v>
      </c>
      <c r="I67" s="5">
        <f t="shared" si="0"/>
        <v>2.274642322701359E-3</v>
      </c>
      <c r="J67" s="5">
        <f t="shared" si="5"/>
        <v>0.91931947116801116</v>
      </c>
      <c r="K67" s="19">
        <f t="shared" si="6"/>
        <v>2.0958903781600952E-3</v>
      </c>
      <c r="L67" s="7">
        <f>K67*Data!$E$14</f>
        <v>2.095890378160095</v>
      </c>
      <c r="M67" s="7">
        <f>IF(A67=120,Data!$E$14*J67,0)</f>
        <v>0</v>
      </c>
      <c r="N67" s="11">
        <f t="shared" si="2"/>
        <v>12.142965147473021</v>
      </c>
    </row>
    <row r="68" spans="1:14" x14ac:dyDescent="0.25">
      <c r="A68" s="5">
        <v>65</v>
      </c>
      <c r="B68" s="5">
        <f t="shared" si="3"/>
        <v>50</v>
      </c>
      <c r="C68" s="7">
        <f t="shared" si="4"/>
        <v>18.386389423360225</v>
      </c>
      <c r="D68" s="7">
        <f>C68*Data!$E$6</f>
        <v>1.8386389423360225</v>
      </c>
      <c r="E68" s="7">
        <f>IF(MOD(A68,12)=1,E67*(1+Data!$E$13),E67)</f>
        <v>1.2762815625000004</v>
      </c>
      <c r="F68" s="7">
        <f>IF(MOD(A68,12)=1,F67*(1+Data!$E$13),'Term Insurance'!F67)</f>
        <v>1.2762815625000004</v>
      </c>
      <c r="G68" s="26">
        <f t="shared" si="1"/>
        <v>2.34128325879652</v>
      </c>
      <c r="H68" s="5">
        <f>IF(MOD(A68,12)=1,H67*(1+IF('Term Insurance'!A68&lt;=Data!$E$11,Data!$E$10,Data!$E$12)),H67)</f>
        <v>2.6956800000000003E-2</v>
      </c>
      <c r="I68" s="5">
        <f t="shared" ref="I68:I123" si="7">(1-(1-H68)^(1/12))</f>
        <v>2.274642322701359E-3</v>
      </c>
      <c r="J68" s="5">
        <f t="shared" si="5"/>
        <v>0.91722834819080901</v>
      </c>
      <c r="K68" s="19">
        <f t="shared" si="6"/>
        <v>2.0911229772021898E-3</v>
      </c>
      <c r="L68" s="7">
        <f>K68*Data!$E$14</f>
        <v>2.0911229772021898</v>
      </c>
      <c r="M68" s="7">
        <f>IF(A68=120,Data!$E$14*J68,0)</f>
        <v>0</v>
      </c>
      <c r="N68" s="11">
        <f t="shared" si="2"/>
        <v>12.115344245025494</v>
      </c>
    </row>
    <row r="69" spans="1:14" x14ac:dyDescent="0.25">
      <c r="A69" s="5">
        <v>66</v>
      </c>
      <c r="B69" s="5">
        <f t="shared" si="3"/>
        <v>50</v>
      </c>
      <c r="C69" s="7">
        <f t="shared" si="4"/>
        <v>18.344566963816181</v>
      </c>
      <c r="D69" s="7">
        <f>C69*Data!$E$6</f>
        <v>1.8344566963816182</v>
      </c>
      <c r="E69" s="7">
        <f>IF(MOD(A69,12)=1,E68*(1+Data!$E$13),E68)</f>
        <v>1.2762815625000004</v>
      </c>
      <c r="F69" s="7">
        <f>IF(MOD(A69,12)=1,F68*(1+Data!$E$13),'Term Insurance'!F68)</f>
        <v>1.2762815625000004</v>
      </c>
      <c r="G69" s="26">
        <f t="shared" ref="G69:G123" si="8">(E69+F69)*J69</f>
        <v>2.3359576768066295</v>
      </c>
      <c r="H69" s="5">
        <f>IF(MOD(A69,12)=1,H68*(1+IF('Term Insurance'!A69&lt;=Data!$E$11,Data!$E$10,Data!$E$12)),H68)</f>
        <v>2.6956800000000003E-2</v>
      </c>
      <c r="I69" s="5">
        <f t="shared" si="7"/>
        <v>2.274642322701359E-3</v>
      </c>
      <c r="J69" s="5">
        <f t="shared" si="5"/>
        <v>0.91514198177043271</v>
      </c>
      <c r="K69" s="19">
        <f t="shared" si="6"/>
        <v>2.0863664203762725E-3</v>
      </c>
      <c r="L69" s="7">
        <f>K69*Data!$E$14</f>
        <v>2.0863664203762724</v>
      </c>
      <c r="M69" s="7">
        <f>IF(A69=120,Data!$E$14*J69,0)</f>
        <v>0</v>
      </c>
      <c r="N69" s="11">
        <f t="shared" ref="N69:N123" si="9">C69-D69-G69-L69-M69</f>
        <v>12.087786170251661</v>
      </c>
    </row>
    <row r="70" spans="1:14" x14ac:dyDescent="0.25">
      <c r="A70" s="5">
        <v>67</v>
      </c>
      <c r="B70" s="5">
        <f t="shared" ref="B70:B123" si="10">IF(MOD(A70,12)=1,B69+1,B69)</f>
        <v>50</v>
      </c>
      <c r="C70" s="7">
        <f t="shared" ref="C70:C123" si="11">$S$3*J69</f>
        <v>18.302839635408652</v>
      </c>
      <c r="D70" s="7">
        <f>C70*Data!$E$6</f>
        <v>1.8302839635408654</v>
      </c>
      <c r="E70" s="7">
        <f>IF(MOD(A70,12)=1,E69*(1+Data!$E$13),E69)</f>
        <v>1.2762815625000004</v>
      </c>
      <c r="F70" s="7">
        <f>IF(MOD(A70,12)=1,F69*(1+Data!$E$13),'Term Insurance'!F69)</f>
        <v>1.2762815625000004</v>
      </c>
      <c r="G70" s="26">
        <f t="shared" si="8"/>
        <v>2.3306442086109258</v>
      </c>
      <c r="H70" s="5">
        <f>IF(MOD(A70,12)=1,H69*(1+IF('Term Insurance'!A70&lt;=Data!$E$11,Data!$E$10,Data!$E$12)),H69)</f>
        <v>2.6956800000000003E-2</v>
      </c>
      <c r="I70" s="5">
        <f t="shared" si="7"/>
        <v>2.274642322701359E-3</v>
      </c>
      <c r="J70" s="5">
        <f t="shared" ref="J70:J123" si="12">J69*(1-I70)</f>
        <v>0.91306036108741684</v>
      </c>
      <c r="K70" s="19">
        <f t="shared" ref="K70:K123" si="13">J69*I70</f>
        <v>2.081620683015822E-3</v>
      </c>
      <c r="L70" s="7">
        <f>K70*Data!$E$14</f>
        <v>2.0816206830158221</v>
      </c>
      <c r="M70" s="7">
        <f>IF(A70=120,Data!$E$14*J70,0)</f>
        <v>0</v>
      </c>
      <c r="N70" s="11">
        <f t="shared" si="9"/>
        <v>12.06029078024104</v>
      </c>
    </row>
    <row r="71" spans="1:14" x14ac:dyDescent="0.25">
      <c r="A71" s="5">
        <v>68</v>
      </c>
      <c r="B71" s="5">
        <f t="shared" si="10"/>
        <v>50</v>
      </c>
      <c r="C71" s="7">
        <f t="shared" si="11"/>
        <v>18.261207221748336</v>
      </c>
      <c r="D71" s="7">
        <f>C71*Data!$E$6</f>
        <v>1.8261207221748337</v>
      </c>
      <c r="E71" s="7">
        <f>IF(MOD(A71,12)=1,E70*(1+Data!$E$13),E70)</f>
        <v>1.2762815625000004</v>
      </c>
      <c r="F71" s="7">
        <f>IF(MOD(A71,12)=1,F70*(1+Data!$E$13),'Term Insurance'!F70)</f>
        <v>1.2762815625000004</v>
      </c>
      <c r="G71" s="26">
        <f t="shared" si="8"/>
        <v>2.3253428266548606</v>
      </c>
      <c r="H71" s="5">
        <f>IF(MOD(A71,12)=1,H70*(1+IF('Term Insurance'!A71&lt;=Data!$E$11,Data!$E$10,Data!$E$12)),H70)</f>
        <v>2.6956800000000003E-2</v>
      </c>
      <c r="I71" s="5">
        <f t="shared" si="7"/>
        <v>2.274642322701359E-3</v>
      </c>
      <c r="J71" s="5">
        <f t="shared" si="12"/>
        <v>0.91098347534690638</v>
      </c>
      <c r="K71" s="19">
        <f t="shared" si="13"/>
        <v>2.0768857405104235E-3</v>
      </c>
      <c r="L71" s="7">
        <f>K71*Data!$E$14</f>
        <v>2.0768857405104235</v>
      </c>
      <c r="M71" s="7">
        <f>IF(A71=120,Data!$E$14*J71,0)</f>
        <v>0</v>
      </c>
      <c r="N71" s="11">
        <f t="shared" si="9"/>
        <v>12.032857932408216</v>
      </c>
    </row>
    <row r="72" spans="1:14" x14ac:dyDescent="0.25">
      <c r="A72" s="5">
        <v>69</v>
      </c>
      <c r="B72" s="5">
        <f t="shared" si="10"/>
        <v>50</v>
      </c>
      <c r="C72" s="7">
        <f t="shared" si="11"/>
        <v>18.219669506938128</v>
      </c>
      <c r="D72" s="7">
        <f>C72*Data!$E$6</f>
        <v>1.821966950693813</v>
      </c>
      <c r="E72" s="7">
        <f>IF(MOD(A72,12)=1,E71*(1+Data!$E$13),E71)</f>
        <v>1.2762815625000004</v>
      </c>
      <c r="F72" s="7">
        <f>IF(MOD(A72,12)=1,F71*(1+Data!$E$13),'Term Insurance'!F71)</f>
        <v>1.2762815625000004</v>
      </c>
      <c r="G72" s="26">
        <f t="shared" si="8"/>
        <v>2.320053503446561</v>
      </c>
      <c r="H72" s="5">
        <f>IF(MOD(A72,12)=1,H71*(1+IF('Term Insurance'!A72&lt;=Data!$E$11,Data!$E$10,Data!$E$12)),H71)</f>
        <v>2.6956800000000003E-2</v>
      </c>
      <c r="I72" s="5">
        <f t="shared" si="7"/>
        <v>2.274642322701359E-3</v>
      </c>
      <c r="J72" s="5">
        <f t="shared" si="12"/>
        <v>0.90891131377860068</v>
      </c>
      <c r="K72" s="19">
        <f t="shared" si="13"/>
        <v>2.0721615683056433E-3</v>
      </c>
      <c r="L72" s="7">
        <f>K72*Data!$E$14</f>
        <v>2.0721615683056434</v>
      </c>
      <c r="M72" s="7">
        <f>IF(A72=120,Data!$E$14*J72,0)</f>
        <v>0</v>
      </c>
      <c r="N72" s="11">
        <f t="shared" si="9"/>
        <v>12.005487484492111</v>
      </c>
    </row>
    <row r="73" spans="1:14" x14ac:dyDescent="0.25">
      <c r="A73" s="5">
        <v>70</v>
      </c>
      <c r="B73" s="5">
        <f t="shared" si="10"/>
        <v>50</v>
      </c>
      <c r="C73" s="7">
        <f t="shared" si="11"/>
        <v>18.178226275572015</v>
      </c>
      <c r="D73" s="7">
        <f>C73*Data!$E$6</f>
        <v>1.8178226275572016</v>
      </c>
      <c r="E73" s="7">
        <f>IF(MOD(A73,12)=1,E72*(1+Data!$E$13),E72)</f>
        <v>1.2762815625000004</v>
      </c>
      <c r="F73" s="7">
        <f>IF(MOD(A73,12)=1,F72*(1+Data!$E$13),'Term Insurance'!F72)</f>
        <v>1.2762815625000004</v>
      </c>
      <c r="G73" s="26">
        <f t="shared" si="8"/>
        <v>2.3147762115566901</v>
      </c>
      <c r="H73" s="5">
        <f>IF(MOD(A73,12)=1,H72*(1+IF('Term Insurance'!A73&lt;=Data!$E$11,Data!$E$10,Data!$E$12)),H72)</f>
        <v>2.6956800000000003E-2</v>
      </c>
      <c r="I73" s="5">
        <f t="shared" si="7"/>
        <v>2.274642322701359E-3</v>
      </c>
      <c r="J73" s="5">
        <f t="shared" si="12"/>
        <v>0.90684386563669783</v>
      </c>
      <c r="K73" s="19">
        <f t="shared" si="13"/>
        <v>2.0674481419029E-3</v>
      </c>
      <c r="L73" s="7">
        <f>K73*Data!$E$14</f>
        <v>2.0674481419028998</v>
      </c>
      <c r="M73" s="7">
        <f>IF(A73=120,Data!$E$14*J73,0)</f>
        <v>0</v>
      </c>
      <c r="N73" s="11">
        <f t="shared" si="9"/>
        <v>11.978179294555222</v>
      </c>
    </row>
    <row r="74" spans="1:14" x14ac:dyDescent="0.25">
      <c r="A74" s="5">
        <v>71</v>
      </c>
      <c r="B74" s="5">
        <f t="shared" si="10"/>
        <v>50</v>
      </c>
      <c r="C74" s="7">
        <f t="shared" si="11"/>
        <v>18.136877312733958</v>
      </c>
      <c r="D74" s="7">
        <f>C74*Data!$E$6</f>
        <v>1.8136877312733959</v>
      </c>
      <c r="E74" s="7">
        <f>IF(MOD(A74,12)=1,E73*(1+Data!$E$13),E73)</f>
        <v>1.2762815625000004</v>
      </c>
      <c r="F74" s="7">
        <f>IF(MOD(A74,12)=1,F73*(1+Data!$E$13),'Term Insurance'!F73)</f>
        <v>1.2762815625000004</v>
      </c>
      <c r="G74" s="26">
        <f t="shared" si="8"/>
        <v>2.3095109236183009</v>
      </c>
      <c r="H74" s="5">
        <f>IF(MOD(A74,12)=1,H73*(1+IF('Term Insurance'!A74&lt;=Data!$E$11,Data!$E$10,Data!$E$12)),H73)</f>
        <v>2.6956800000000003E-2</v>
      </c>
      <c r="I74" s="5">
        <f t="shared" si="7"/>
        <v>2.274642322701359E-3</v>
      </c>
      <c r="J74" s="5">
        <f t="shared" si="12"/>
        <v>0.90478112019983847</v>
      </c>
      <c r="K74" s="19">
        <f t="shared" si="13"/>
        <v>2.0627454368593373E-3</v>
      </c>
      <c r="L74" s="7">
        <f>K74*Data!$E$14</f>
        <v>2.0627454368593372</v>
      </c>
      <c r="M74" s="7">
        <f>IF(A74=120,Data!$E$14*J74,0)</f>
        <v>0</v>
      </c>
      <c r="N74" s="11">
        <f t="shared" si="9"/>
        <v>11.950933220982922</v>
      </c>
    </row>
    <row r="75" spans="1:14" x14ac:dyDescent="0.25">
      <c r="A75" s="5">
        <v>72</v>
      </c>
      <c r="B75" s="5">
        <f t="shared" si="10"/>
        <v>50</v>
      </c>
      <c r="C75" s="7">
        <f t="shared" si="11"/>
        <v>18.095622403996771</v>
      </c>
      <c r="D75" s="7">
        <f>C75*Data!$E$6</f>
        <v>1.8095622403996772</v>
      </c>
      <c r="E75" s="7">
        <f>IF(MOD(A75,12)=1,E74*(1+Data!$E$13),E74)</f>
        <v>1.2762815625000004</v>
      </c>
      <c r="F75" s="7">
        <f>IF(MOD(A75,12)=1,F74*(1+Data!$E$13),'Term Insurance'!F74)</f>
        <v>1.2762815625000004</v>
      </c>
      <c r="G75" s="26">
        <f t="shared" si="8"/>
        <v>2.3042576123266976</v>
      </c>
      <c r="H75" s="5">
        <f>IF(MOD(A75,12)=1,H74*(1+IF('Term Insurance'!A75&lt;=Data!$E$11,Data!$E$10,Data!$E$12)),H74)</f>
        <v>2.6956800000000003E-2</v>
      </c>
      <c r="I75" s="5">
        <f t="shared" si="7"/>
        <v>2.274642322701359E-3</v>
      </c>
      <c r="J75" s="5">
        <f t="shared" si="12"/>
        <v>0.90272306677105074</v>
      </c>
      <c r="K75" s="19">
        <f t="shared" si="13"/>
        <v>2.0580534287876983E-3</v>
      </c>
      <c r="L75" s="7">
        <f>K75*Data!$E$14</f>
        <v>2.0580534287876984</v>
      </c>
      <c r="M75" s="7">
        <f>IF(A75=120,Data!$E$14*J75,0)</f>
        <v>0</v>
      </c>
      <c r="N75" s="11">
        <f t="shared" si="9"/>
        <v>11.923749122482697</v>
      </c>
    </row>
    <row r="76" spans="1:14" x14ac:dyDescent="0.25">
      <c r="A76" s="5">
        <v>73</v>
      </c>
      <c r="B76" s="5">
        <f t="shared" si="10"/>
        <v>51</v>
      </c>
      <c r="C76" s="7">
        <f t="shared" si="11"/>
        <v>18.054461335421014</v>
      </c>
      <c r="D76" s="7">
        <f>C76*Data!$E$6</f>
        <v>1.8054461335421015</v>
      </c>
      <c r="E76" s="7">
        <f>IF(MOD(A76,12)=1,E75*(1+Data!$E$13),E75)</f>
        <v>1.3400956406250004</v>
      </c>
      <c r="F76" s="7">
        <f>IF(MOD(A76,12)=1,F75*(1+Data!$E$13),'Term Insurance'!F75)</f>
        <v>1.3400956406250004</v>
      </c>
      <c r="G76" s="26">
        <f t="shared" si="8"/>
        <v>2.4122887708284968</v>
      </c>
      <c r="H76" s="5">
        <f>IF(MOD(A76,12)=1,H75*(1+IF('Term Insurance'!A76&lt;=Data!$E$11,Data!$E$10,Data!$E$12)),H75)</f>
        <v>3.5043840000000007E-2</v>
      </c>
      <c r="I76" s="5">
        <f t="shared" si="7"/>
        <v>2.9683032446491397E-3</v>
      </c>
      <c r="J76" s="5">
        <f t="shared" si="12"/>
        <v>0.90004351096293456</v>
      </c>
      <c r="K76" s="19">
        <f t="shared" si="13"/>
        <v>2.6795558081161319E-3</v>
      </c>
      <c r="L76" s="7">
        <f>K76*Data!$E$14</f>
        <v>2.6795558081161319</v>
      </c>
      <c r="M76" s="7">
        <f>IF(A76=120,Data!$E$14*J76,0)</f>
        <v>0</v>
      </c>
      <c r="N76" s="11">
        <f t="shared" si="9"/>
        <v>11.157170622934284</v>
      </c>
    </row>
    <row r="77" spans="1:14" x14ac:dyDescent="0.25">
      <c r="A77" s="5">
        <v>74</v>
      </c>
      <c r="B77" s="5">
        <f t="shared" si="10"/>
        <v>51</v>
      </c>
      <c r="C77" s="7">
        <f t="shared" si="11"/>
        <v>18.00087021925869</v>
      </c>
      <c r="D77" s="7">
        <f>C77*Data!$E$6</f>
        <v>1.8000870219258691</v>
      </c>
      <c r="E77" s="7">
        <f>IF(MOD(A77,12)=1,E76*(1+Data!$E$13),E76)</f>
        <v>1.3400956406250004</v>
      </c>
      <c r="F77" s="7">
        <f>IF(MOD(A77,12)=1,F76*(1+Data!$E$13),'Term Insurance'!F76)</f>
        <v>1.3400956406250004</v>
      </c>
      <c r="G77" s="26">
        <f t="shared" si="8"/>
        <v>2.4051283662430158</v>
      </c>
      <c r="H77" s="5">
        <f>IF(MOD(A77,12)=1,H76*(1+IF('Term Insurance'!A77&lt;=Data!$E$11,Data!$E$10,Data!$E$12)),H76)</f>
        <v>3.5043840000000007E-2</v>
      </c>
      <c r="I77" s="5">
        <f t="shared" si="7"/>
        <v>2.9683032446491397E-3</v>
      </c>
      <c r="J77" s="5">
        <f t="shared" si="12"/>
        <v>0.89737190888901786</v>
      </c>
      <c r="K77" s="19">
        <f t="shared" si="13"/>
        <v>2.6716020739166822E-3</v>
      </c>
      <c r="L77" s="7">
        <f>K77*Data!$E$14</f>
        <v>2.6716020739166821</v>
      </c>
      <c r="M77" s="7">
        <f>IF(A77=120,Data!$E$14*J77,0)</f>
        <v>0</v>
      </c>
      <c r="N77" s="11">
        <f t="shared" si="9"/>
        <v>11.124052757173123</v>
      </c>
    </row>
    <row r="78" spans="1:14" x14ac:dyDescent="0.25">
      <c r="A78" s="5">
        <v>75</v>
      </c>
      <c r="B78" s="5">
        <f t="shared" si="10"/>
        <v>51</v>
      </c>
      <c r="C78" s="7">
        <f t="shared" si="11"/>
        <v>17.947438177780356</v>
      </c>
      <c r="D78" s="7">
        <f>C78*Data!$E$6</f>
        <v>1.7947438177780357</v>
      </c>
      <c r="E78" s="7">
        <f>IF(MOD(A78,12)=1,E77*(1+Data!$E$13),E77)</f>
        <v>1.3400956406250004</v>
      </c>
      <c r="F78" s="7">
        <f>IF(MOD(A78,12)=1,F77*(1+Data!$E$13),'Term Insurance'!F77)</f>
        <v>1.3400956406250004</v>
      </c>
      <c r="G78" s="26">
        <f t="shared" si="8"/>
        <v>2.3979892159096989</v>
      </c>
      <c r="H78" s="5">
        <f>IF(MOD(A78,12)=1,H77*(1+IF('Term Insurance'!A78&lt;=Data!$E$11,Data!$E$10,Data!$E$12)),H77)</f>
        <v>3.5043840000000007E-2</v>
      </c>
      <c r="I78" s="5">
        <f t="shared" si="7"/>
        <v>2.9683032446491397E-3</v>
      </c>
      <c r="J78" s="5">
        <f t="shared" si="12"/>
        <v>0.89470823694020563</v>
      </c>
      <c r="K78" s="19">
        <f t="shared" si="13"/>
        <v>2.6636719488122638E-3</v>
      </c>
      <c r="L78" s="7">
        <f>K78*Data!$E$14</f>
        <v>2.6636719488122638</v>
      </c>
      <c r="M78" s="7">
        <f>IF(A78=120,Data!$E$14*J78,0)</f>
        <v>0</v>
      </c>
      <c r="N78" s="11">
        <f t="shared" si="9"/>
        <v>11.091033195280358</v>
      </c>
    </row>
    <row r="79" spans="1:14" x14ac:dyDescent="0.25">
      <c r="A79" s="5">
        <v>76</v>
      </c>
      <c r="B79" s="5">
        <f t="shared" si="10"/>
        <v>51</v>
      </c>
      <c r="C79" s="7">
        <f t="shared" si="11"/>
        <v>17.894164738804111</v>
      </c>
      <c r="D79" s="7">
        <f>C79*Data!$E$6</f>
        <v>1.7894164738804113</v>
      </c>
      <c r="E79" s="7">
        <f>IF(MOD(A79,12)=1,E78*(1+Data!$E$13),E78)</f>
        <v>1.3400956406250004</v>
      </c>
      <c r="F79" s="7">
        <f>IF(MOD(A79,12)=1,F78*(1+Data!$E$13),'Term Insurance'!F78)</f>
        <v>1.3400956406250004</v>
      </c>
      <c r="G79" s="26">
        <f t="shared" si="8"/>
        <v>2.3908712567394805</v>
      </c>
      <c r="H79" s="5">
        <f>IF(MOD(A79,12)=1,H78*(1+IF('Term Insurance'!A79&lt;=Data!$E$11,Data!$E$10,Data!$E$12)),H78)</f>
        <v>3.5043840000000007E-2</v>
      </c>
      <c r="I79" s="5">
        <f t="shared" si="7"/>
        <v>2.9683032446491397E-3</v>
      </c>
      <c r="J79" s="5">
        <f t="shared" si="12"/>
        <v>0.89205247157748169</v>
      </c>
      <c r="K79" s="19">
        <f t="shared" si="13"/>
        <v>2.6557653627239238E-3</v>
      </c>
      <c r="L79" s="7">
        <f>K79*Data!$E$14</f>
        <v>2.6557653627239239</v>
      </c>
      <c r="M79" s="7">
        <f>IF(A79=120,Data!$E$14*J79,0)</f>
        <v>0</v>
      </c>
      <c r="N79" s="11">
        <f t="shared" si="9"/>
        <v>11.058111645460295</v>
      </c>
    </row>
    <row r="80" spans="1:14" x14ac:dyDescent="0.25">
      <c r="A80" s="5">
        <v>77</v>
      </c>
      <c r="B80" s="5">
        <f t="shared" si="10"/>
        <v>51</v>
      </c>
      <c r="C80" s="7">
        <f t="shared" si="11"/>
        <v>17.841049431549635</v>
      </c>
      <c r="D80" s="7">
        <f>C80*Data!$E$6</f>
        <v>1.7841049431549636</v>
      </c>
      <c r="E80" s="7">
        <f>IF(MOD(A80,12)=1,E79*(1+Data!$E$13),E79)</f>
        <v>1.3400956406250004</v>
      </c>
      <c r="F80" s="7">
        <f>IF(MOD(A80,12)=1,F79*(1+Data!$E$13),'Term Insurance'!F79)</f>
        <v>1.3400956406250004</v>
      </c>
      <c r="G80" s="26">
        <f t="shared" si="8"/>
        <v>2.3837744258305626</v>
      </c>
      <c r="H80" s="5">
        <f>IF(MOD(A80,12)=1,H79*(1+IF('Term Insurance'!A80&lt;=Data!$E$11,Data!$E$10,Data!$E$12)),H79)</f>
        <v>3.5043840000000007E-2</v>
      </c>
      <c r="I80" s="5">
        <f t="shared" si="7"/>
        <v>2.9683032446491397E-3</v>
      </c>
      <c r="J80" s="5">
        <f t="shared" si="12"/>
        <v>0.88940458933170097</v>
      </c>
      <c r="K80" s="19">
        <f t="shared" si="13"/>
        <v>2.6478822457807233E-3</v>
      </c>
      <c r="L80" s="7">
        <f>K80*Data!$E$14</f>
        <v>2.6478822457807234</v>
      </c>
      <c r="M80" s="7">
        <f>IF(A80=120,Data!$E$14*J80,0)</f>
        <v>0</v>
      </c>
      <c r="N80" s="11">
        <f t="shared" si="9"/>
        <v>11.025287816783385</v>
      </c>
    </row>
    <row r="81" spans="1:14" x14ac:dyDescent="0.25">
      <c r="A81" s="5">
        <v>78</v>
      </c>
      <c r="B81" s="5">
        <f t="shared" si="10"/>
        <v>51</v>
      </c>
      <c r="C81" s="7">
        <f t="shared" si="11"/>
        <v>17.78809178663402</v>
      </c>
      <c r="D81" s="7">
        <f>C81*Data!$E$6</f>
        <v>1.7788091786634022</v>
      </c>
      <c r="E81" s="7">
        <f>IF(MOD(A81,12)=1,E80*(1+Data!$E$13),E80)</f>
        <v>1.3400956406250004</v>
      </c>
      <c r="F81" s="7">
        <f>IF(MOD(A81,12)=1,F80*(1+Data!$E$13),'Term Insurance'!F80)</f>
        <v>1.3400956406250004</v>
      </c>
      <c r="G81" s="26">
        <f t="shared" si="8"/>
        <v>2.3766986604678579</v>
      </c>
      <c r="H81" s="5">
        <f>IF(MOD(A81,12)=1,H80*(1+IF('Term Insurance'!A81&lt;=Data!$E$11,Data!$E$10,Data!$E$12)),H80)</f>
        <v>3.5043840000000007E-2</v>
      </c>
      <c r="I81" s="5">
        <f t="shared" si="7"/>
        <v>2.9683032446491397E-3</v>
      </c>
      <c r="J81" s="5">
        <f t="shared" si="12"/>
        <v>0.88676456680338189</v>
      </c>
      <c r="K81" s="19">
        <f t="shared" si="13"/>
        <v>2.6400225283191238E-3</v>
      </c>
      <c r="L81" s="7">
        <f>K81*Data!$E$14</f>
        <v>2.6400225283191237</v>
      </c>
      <c r="M81" s="7">
        <f>IF(A81=120,Data!$E$14*J81,0)</f>
        <v>0</v>
      </c>
      <c r="N81" s="11">
        <f t="shared" si="9"/>
        <v>10.992561419183637</v>
      </c>
    </row>
    <row r="82" spans="1:14" x14ac:dyDescent="0.25">
      <c r="A82" s="5">
        <v>79</v>
      </c>
      <c r="B82" s="5">
        <f t="shared" si="10"/>
        <v>51</v>
      </c>
      <c r="C82" s="7">
        <f t="shared" si="11"/>
        <v>17.73529133606764</v>
      </c>
      <c r="D82" s="7">
        <f>C82*Data!$E$6</f>
        <v>1.773529133606764</v>
      </c>
      <c r="E82" s="7">
        <f>IF(MOD(A82,12)=1,E81*(1+Data!$E$13),E81)</f>
        <v>1.3400956406250004</v>
      </c>
      <c r="F82" s="7">
        <f>IF(MOD(A82,12)=1,F81*(1+Data!$E$13),'Term Insurance'!F81)</f>
        <v>1.3400956406250004</v>
      </c>
      <c r="G82" s="26">
        <f t="shared" si="8"/>
        <v>2.3696438981224381</v>
      </c>
      <c r="H82" s="5">
        <f>IF(MOD(A82,12)=1,H81*(1+IF('Term Insurance'!A82&lt;=Data!$E$11,Data!$E$10,Data!$E$12)),H81)</f>
        <v>3.5043840000000007E-2</v>
      </c>
      <c r="I82" s="5">
        <f t="shared" si="7"/>
        <v>2.9683032446491397E-3</v>
      </c>
      <c r="J82" s="5">
        <f t="shared" si="12"/>
        <v>0.88413238066249955</v>
      </c>
      <c r="K82" s="19">
        <f t="shared" si="13"/>
        <v>2.6321861408823673E-3</v>
      </c>
      <c r="L82" s="7">
        <f>K82*Data!$E$14</f>
        <v>2.6321861408823675</v>
      </c>
      <c r="M82" s="7">
        <f>IF(A82=120,Data!$E$14*J82,0)</f>
        <v>0</v>
      </c>
      <c r="N82" s="11">
        <f t="shared" si="9"/>
        <v>10.959932163456068</v>
      </c>
    </row>
    <row r="83" spans="1:14" x14ac:dyDescent="0.25">
      <c r="A83" s="5">
        <v>80</v>
      </c>
      <c r="B83" s="5">
        <f t="shared" si="10"/>
        <v>51</v>
      </c>
      <c r="C83" s="7">
        <f t="shared" si="11"/>
        <v>17.682647613249991</v>
      </c>
      <c r="D83" s="7">
        <f>C83*Data!$E$6</f>
        <v>1.7682647613249991</v>
      </c>
      <c r="E83" s="7">
        <f>IF(MOD(A83,12)=1,E82*(1+Data!$E$13),E82)</f>
        <v>1.3400956406250004</v>
      </c>
      <c r="F83" s="7">
        <f>IF(MOD(A83,12)=1,F82*(1+Data!$E$13),'Term Insurance'!F82)</f>
        <v>1.3400956406250004</v>
      </c>
      <c r="G83" s="26">
        <f t="shared" si="8"/>
        <v>2.3626100764509781</v>
      </c>
      <c r="H83" s="5">
        <f>IF(MOD(A83,12)=1,H82*(1+IF('Term Insurance'!A83&lt;=Data!$E$11,Data!$E$10,Data!$E$12)),H82)</f>
        <v>3.5043840000000007E-2</v>
      </c>
      <c r="I83" s="5">
        <f t="shared" si="7"/>
        <v>2.9683032446491397E-3</v>
      </c>
      <c r="J83" s="5">
        <f t="shared" si="12"/>
        <v>0.88150800764827963</v>
      </c>
      <c r="K83" s="19">
        <f t="shared" si="13"/>
        <v>2.6243730142198659E-3</v>
      </c>
      <c r="L83" s="7">
        <f>K83*Data!$E$14</f>
        <v>2.624373014219866</v>
      </c>
      <c r="M83" s="7">
        <f>IF(A83=120,Data!$E$14*J83,0)</f>
        <v>0</v>
      </c>
      <c r="N83" s="11">
        <f t="shared" si="9"/>
        <v>10.927399761254147</v>
      </c>
    </row>
    <row r="84" spans="1:14" x14ac:dyDescent="0.25">
      <c r="A84" s="5">
        <v>81</v>
      </c>
      <c r="B84" s="5">
        <f t="shared" si="10"/>
        <v>51</v>
      </c>
      <c r="C84" s="7">
        <f t="shared" si="11"/>
        <v>17.630160152965594</v>
      </c>
      <c r="D84" s="7">
        <f>C84*Data!$E$6</f>
        <v>1.7630160152965595</v>
      </c>
      <c r="E84" s="7">
        <f>IF(MOD(A84,12)=1,E83*(1+Data!$E$13),E83)</f>
        <v>1.3400956406250004</v>
      </c>
      <c r="F84" s="7">
        <f>IF(MOD(A84,12)=1,F83*(1+Data!$E$13),'Term Insurance'!F83)</f>
        <v>1.3400956406250004</v>
      </c>
      <c r="G84" s="26">
        <f t="shared" si="8"/>
        <v>2.3555971332952081</v>
      </c>
      <c r="H84" s="5">
        <f>IF(MOD(A84,12)=1,H83*(1+IF('Term Insurance'!A84&lt;=Data!$E$11,Data!$E$10,Data!$E$12)),H83)</f>
        <v>3.5043840000000007E-2</v>
      </c>
      <c r="I84" s="5">
        <f t="shared" si="7"/>
        <v>2.9683032446491397E-3</v>
      </c>
      <c r="J84" s="5">
        <f t="shared" si="12"/>
        <v>0.87889142456899305</v>
      </c>
      <c r="K84" s="19">
        <f t="shared" si="13"/>
        <v>2.6165830792865873E-3</v>
      </c>
      <c r="L84" s="7">
        <f>K84*Data!$E$14</f>
        <v>2.6165830792865874</v>
      </c>
      <c r="M84" s="7">
        <f>IF(A84=120,Data!$E$14*J84,0)</f>
        <v>0</v>
      </c>
      <c r="N84" s="11">
        <f t="shared" si="9"/>
        <v>10.894963925087239</v>
      </c>
    </row>
    <row r="85" spans="1:14" x14ac:dyDescent="0.25">
      <c r="A85" s="5">
        <v>82</v>
      </c>
      <c r="B85" s="5">
        <f t="shared" si="10"/>
        <v>51</v>
      </c>
      <c r="C85" s="7">
        <f t="shared" si="11"/>
        <v>17.577828491379861</v>
      </c>
      <c r="D85" s="7">
        <f>C85*Data!$E$6</f>
        <v>1.7577828491379863</v>
      </c>
      <c r="E85" s="7">
        <f>IF(MOD(A85,12)=1,E84*(1+Data!$E$13),E84)</f>
        <v>1.3400956406250004</v>
      </c>
      <c r="F85" s="7">
        <f>IF(MOD(A85,12)=1,F84*(1+Data!$E$13),'Term Insurance'!F84)</f>
        <v>1.3400956406250004</v>
      </c>
      <c r="G85" s="26">
        <f t="shared" si="8"/>
        <v>2.3486050066813617</v>
      </c>
      <c r="H85" s="5">
        <f>IF(MOD(A85,12)=1,H84*(1+IF('Term Insurance'!A85&lt;=Data!$E$11,Data!$E$10,Data!$E$12)),H84)</f>
        <v>3.5043840000000007E-2</v>
      </c>
      <c r="I85" s="5">
        <f t="shared" si="7"/>
        <v>2.9683032446491397E-3</v>
      </c>
      <c r="J85" s="5">
        <f t="shared" si="12"/>
        <v>0.87628260830175064</v>
      </c>
      <c r="K85" s="19">
        <f t="shared" si="13"/>
        <v>2.6088162672424468E-3</v>
      </c>
      <c r="L85" s="7">
        <f>K85*Data!$E$14</f>
        <v>2.6088162672424469</v>
      </c>
      <c r="M85" s="7">
        <f>IF(A85=120,Data!$E$14*J85,0)</f>
        <v>0</v>
      </c>
      <c r="N85" s="11">
        <f t="shared" si="9"/>
        <v>10.862624368318066</v>
      </c>
    </row>
    <row r="86" spans="1:14" x14ac:dyDescent="0.25">
      <c r="A86" s="5">
        <v>83</v>
      </c>
      <c r="B86" s="5">
        <f t="shared" si="10"/>
        <v>51</v>
      </c>
      <c r="C86" s="7">
        <f t="shared" si="11"/>
        <v>17.525652166035012</v>
      </c>
      <c r="D86" s="7">
        <f>C86*Data!$E$6</f>
        <v>1.7525652166035013</v>
      </c>
      <c r="E86" s="7">
        <f>IF(MOD(A86,12)=1,E85*(1+Data!$E$13),E85)</f>
        <v>1.3400956406250004</v>
      </c>
      <c r="F86" s="7">
        <f>IF(MOD(A86,12)=1,F85*(1+Data!$E$13),'Term Insurance'!F85)</f>
        <v>1.3400956406250004</v>
      </c>
      <c r="G86" s="26">
        <f t="shared" si="8"/>
        <v>2.34163363481963</v>
      </c>
      <c r="H86" s="5">
        <f>IF(MOD(A86,12)=1,H85*(1+IF('Term Insurance'!A86&lt;=Data!$E$11,Data!$E$10,Data!$E$12)),H85)</f>
        <v>3.5043840000000007E-2</v>
      </c>
      <c r="I86" s="5">
        <f t="shared" si="7"/>
        <v>2.9683032446491397E-3</v>
      </c>
      <c r="J86" s="5">
        <f t="shared" si="12"/>
        <v>0.8736815357922989</v>
      </c>
      <c r="K86" s="19">
        <f t="shared" si="13"/>
        <v>2.6010725094516977E-3</v>
      </c>
      <c r="L86" s="7">
        <f>K86*Data!$E$14</f>
        <v>2.6010725094516975</v>
      </c>
      <c r="M86" s="7">
        <f>IF(A86=120,Data!$E$14*J86,0)</f>
        <v>0</v>
      </c>
      <c r="N86" s="11">
        <f t="shared" si="9"/>
        <v>10.830380805160184</v>
      </c>
    </row>
    <row r="87" spans="1:14" x14ac:dyDescent="0.25">
      <c r="A87" s="5">
        <v>84</v>
      </c>
      <c r="B87" s="5">
        <f t="shared" si="10"/>
        <v>51</v>
      </c>
      <c r="C87" s="7">
        <f t="shared" si="11"/>
        <v>17.473630715845978</v>
      </c>
      <c r="D87" s="7">
        <f>C87*Data!$E$6</f>
        <v>1.7473630715845978</v>
      </c>
      <c r="E87" s="7">
        <f>IF(MOD(A87,12)=1,E86*(1+Data!$E$13),E86)</f>
        <v>1.3400956406250004</v>
      </c>
      <c r="F87" s="7">
        <f>IF(MOD(A87,12)=1,F86*(1+Data!$E$13),'Term Insurance'!F86)</f>
        <v>1.3400956406250004</v>
      </c>
      <c r="G87" s="26">
        <f t="shared" si="8"/>
        <v>2.3346829561036153</v>
      </c>
      <c r="H87" s="5">
        <f>IF(MOD(A87,12)=1,H86*(1+IF('Term Insurance'!A87&lt;=Data!$E$11,Data!$E$10,Data!$E$12)),H86)</f>
        <v>3.5043840000000007E-2</v>
      </c>
      <c r="I87" s="5">
        <f t="shared" si="7"/>
        <v>2.9683032446491397E-3</v>
      </c>
      <c r="J87" s="5">
        <f t="shared" si="12"/>
        <v>0.87108818405481658</v>
      </c>
      <c r="K87" s="19">
        <f t="shared" si="13"/>
        <v>2.5933517374823242E-3</v>
      </c>
      <c r="L87" s="7">
        <f>K87*Data!$E$14</f>
        <v>2.5933517374823243</v>
      </c>
      <c r="M87" s="7">
        <f>IF(A87=120,Data!$E$14*J87,0)</f>
        <v>0</v>
      </c>
      <c r="N87" s="11">
        <f t="shared" si="9"/>
        <v>10.798232950675441</v>
      </c>
    </row>
    <row r="88" spans="1:14" x14ac:dyDescent="0.25">
      <c r="A88" s="5">
        <v>85</v>
      </c>
      <c r="B88" s="5">
        <f t="shared" si="10"/>
        <v>52</v>
      </c>
      <c r="C88" s="7">
        <f t="shared" si="11"/>
        <v>17.42176368109633</v>
      </c>
      <c r="D88" s="7">
        <f>C88*Data!$E$6</f>
        <v>1.7421763681096332</v>
      </c>
      <c r="E88" s="7">
        <f>IF(MOD(A88,12)=1,E87*(1+Data!$E$13),E87)</f>
        <v>1.4071004226562505</v>
      </c>
      <c r="F88" s="7">
        <f>IF(MOD(A88,12)=1,F87*(1+Data!$E$13),'Term Insurance'!F87)</f>
        <v>1.4071004226562505</v>
      </c>
      <c r="G88" s="26">
        <f t="shared" si="8"/>
        <v>2.4419103294937785</v>
      </c>
      <c r="H88" s="5">
        <f>IF(MOD(A88,12)=1,H87*(1+IF('Term Insurance'!A88&lt;=Data!$E$11,Data!$E$10,Data!$E$12)),H87)</f>
        <v>4.5556992000000011E-2</v>
      </c>
      <c r="I88" s="5">
        <f t="shared" si="7"/>
        <v>3.8780729725101937E-3</v>
      </c>
      <c r="J88" s="5">
        <f t="shared" si="12"/>
        <v>0.86771004051156064</v>
      </c>
      <c r="K88" s="19">
        <f t="shared" si="13"/>
        <v>3.3781435432559694E-3</v>
      </c>
      <c r="L88" s="7">
        <f>K88*Data!$E$14</f>
        <v>3.3781435432559692</v>
      </c>
      <c r="M88" s="7">
        <f>IF(A88=120,Data!$E$14*J88,0)</f>
        <v>0</v>
      </c>
      <c r="N88" s="11">
        <f t="shared" si="9"/>
        <v>9.8595334402369499</v>
      </c>
    </row>
    <row r="89" spans="1:14" x14ac:dyDescent="0.25">
      <c r="A89" s="5">
        <v>86</v>
      </c>
      <c r="B89" s="5">
        <f t="shared" si="10"/>
        <v>52</v>
      </c>
      <c r="C89" s="7">
        <f t="shared" si="11"/>
        <v>17.354200810231212</v>
      </c>
      <c r="D89" s="7">
        <f>C89*Data!$E$6</f>
        <v>1.7354200810231213</v>
      </c>
      <c r="E89" s="7">
        <f>IF(MOD(A89,12)=1,E88*(1+Data!$E$13),E88)</f>
        <v>1.4071004226562505</v>
      </c>
      <c r="F89" s="7">
        <f>IF(MOD(A89,12)=1,F88*(1+Data!$E$13),'Term Insurance'!F88)</f>
        <v>1.4071004226562505</v>
      </c>
      <c r="G89" s="26">
        <f t="shared" si="8"/>
        <v>2.4324404230436749</v>
      </c>
      <c r="H89" s="5">
        <f>IF(MOD(A89,12)=1,H88*(1+IF('Term Insurance'!A89&lt;=Data!$E$11,Data!$E$10,Data!$E$12)),H88)</f>
        <v>4.5556992000000011E-2</v>
      </c>
      <c r="I89" s="5">
        <f t="shared" si="7"/>
        <v>3.8780729725101937E-3</v>
      </c>
      <c r="J89" s="5">
        <f t="shared" si="12"/>
        <v>0.86434499765547701</v>
      </c>
      <c r="K89" s="19">
        <f t="shared" si="13"/>
        <v>3.3650428560836085E-3</v>
      </c>
      <c r="L89" s="7">
        <f>K89*Data!$E$14</f>
        <v>3.3650428560836083</v>
      </c>
      <c r="M89" s="7">
        <f>IF(A89=120,Data!$E$14*J89,0)</f>
        <v>0</v>
      </c>
      <c r="N89" s="11">
        <f t="shared" si="9"/>
        <v>9.8212974500808077</v>
      </c>
    </row>
    <row r="90" spans="1:14" x14ac:dyDescent="0.25">
      <c r="A90" s="5">
        <v>87</v>
      </c>
      <c r="B90" s="5">
        <f t="shared" si="10"/>
        <v>52</v>
      </c>
      <c r="C90" s="7">
        <f t="shared" si="11"/>
        <v>17.28689995310954</v>
      </c>
      <c r="D90" s="7">
        <f>C90*Data!$E$6</f>
        <v>1.728689995310954</v>
      </c>
      <c r="E90" s="7">
        <f>IF(MOD(A90,12)=1,E89*(1+Data!$E$13),E89)</f>
        <v>1.4071004226562505</v>
      </c>
      <c r="F90" s="7">
        <f>IF(MOD(A90,12)=1,F89*(1+Data!$E$13),'Term Insurance'!F89)</f>
        <v>1.4071004226562505</v>
      </c>
      <c r="G90" s="26">
        <f t="shared" si="8"/>
        <v>2.423007241581828</v>
      </c>
      <c r="H90" s="5">
        <f>IF(MOD(A90,12)=1,H89*(1+IF('Term Insurance'!A90&lt;=Data!$E$11,Data!$E$10,Data!$E$12)),H89)</f>
        <v>4.5556992000000011E-2</v>
      </c>
      <c r="I90" s="5">
        <f t="shared" si="7"/>
        <v>3.8780729725101937E-3</v>
      </c>
      <c r="J90" s="5">
        <f t="shared" si="12"/>
        <v>0.86099300468114492</v>
      </c>
      <c r="K90" s="19">
        <f t="shared" si="13"/>
        <v>3.3519929743320923E-3</v>
      </c>
      <c r="L90" s="7">
        <f>K90*Data!$E$14</f>
        <v>3.3519929743320924</v>
      </c>
      <c r="M90" s="7">
        <f>IF(A90=120,Data!$E$14*J90,0)</f>
        <v>0</v>
      </c>
      <c r="N90" s="11">
        <f t="shared" si="9"/>
        <v>9.7832097418846651</v>
      </c>
    </row>
    <row r="91" spans="1:14" x14ac:dyDescent="0.25">
      <c r="A91" s="5">
        <v>88</v>
      </c>
      <c r="B91" s="5">
        <f t="shared" si="10"/>
        <v>52</v>
      </c>
      <c r="C91" s="7">
        <f t="shared" si="11"/>
        <v>17.219860093622898</v>
      </c>
      <c r="D91" s="7">
        <f>C91*Data!$E$6</f>
        <v>1.7219860093622898</v>
      </c>
      <c r="E91" s="7">
        <f>IF(MOD(A91,12)=1,E90*(1+Data!$E$13),E90)</f>
        <v>1.4071004226562505</v>
      </c>
      <c r="F91" s="7">
        <f>IF(MOD(A91,12)=1,F90*(1+Data!$E$13),'Term Insurance'!F90)</f>
        <v>1.4071004226562505</v>
      </c>
      <c r="G91" s="26">
        <f t="shared" si="8"/>
        <v>2.4136106426860535</v>
      </c>
      <c r="H91" s="5">
        <f>IF(MOD(A91,12)=1,H90*(1+IF('Term Insurance'!A91&lt;=Data!$E$11,Data!$E$10,Data!$E$12)),H90)</f>
        <v>4.5556992000000011E-2</v>
      </c>
      <c r="I91" s="5">
        <f t="shared" si="7"/>
        <v>3.8780729725101937E-3</v>
      </c>
      <c r="J91" s="5">
        <f t="shared" si="12"/>
        <v>0.85765401098017069</v>
      </c>
      <c r="K91" s="19">
        <f t="shared" si="13"/>
        <v>3.3389937009742909E-3</v>
      </c>
      <c r="L91" s="7">
        <f>K91*Data!$E$14</f>
        <v>3.3389937009742909</v>
      </c>
      <c r="M91" s="7">
        <f>IF(A91=120,Data!$E$14*J91,0)</f>
        <v>0</v>
      </c>
      <c r="N91" s="11">
        <f t="shared" si="9"/>
        <v>9.7452697406002642</v>
      </c>
    </row>
    <row r="92" spans="1:14" x14ac:dyDescent="0.25">
      <c r="A92" s="5">
        <v>89</v>
      </c>
      <c r="B92" s="5">
        <f t="shared" si="10"/>
        <v>52</v>
      </c>
      <c r="C92" s="7">
        <f t="shared" si="11"/>
        <v>17.153080219603414</v>
      </c>
      <c r="D92" s="7">
        <f>C92*Data!$E$6</f>
        <v>1.7153080219603414</v>
      </c>
      <c r="E92" s="7">
        <f>IF(MOD(A92,12)=1,E91*(1+Data!$E$13),E91)</f>
        <v>1.4071004226562505</v>
      </c>
      <c r="F92" s="7">
        <f>IF(MOD(A92,12)=1,F91*(1+Data!$E$13),'Term Insurance'!F91)</f>
        <v>1.4071004226562505</v>
      </c>
      <c r="G92" s="26">
        <f t="shared" si="8"/>
        <v>2.4042504844864894</v>
      </c>
      <c r="H92" s="5">
        <f>IF(MOD(A92,12)=1,H91*(1+IF('Term Insurance'!A92&lt;=Data!$E$11,Data!$E$10,Data!$E$12)),H91)</f>
        <v>4.5556992000000011E-2</v>
      </c>
      <c r="I92" s="5">
        <f t="shared" si="7"/>
        <v>3.8780729725101937E-3</v>
      </c>
      <c r="J92" s="5">
        <f t="shared" si="12"/>
        <v>0.8543279661404235</v>
      </c>
      <c r="K92" s="19">
        <f t="shared" si="13"/>
        <v>3.3260448397471609E-3</v>
      </c>
      <c r="L92" s="7">
        <f>K92*Data!$E$14</f>
        <v>3.3260448397471611</v>
      </c>
      <c r="M92" s="7">
        <f>IF(A92=120,Data!$E$14*J92,0)</f>
        <v>0</v>
      </c>
      <c r="N92" s="11">
        <f t="shared" si="9"/>
        <v>9.7074768734094228</v>
      </c>
    </row>
    <row r="93" spans="1:14" x14ac:dyDescent="0.25">
      <c r="A93" s="5">
        <v>90</v>
      </c>
      <c r="B93" s="5">
        <f t="shared" si="10"/>
        <v>52</v>
      </c>
      <c r="C93" s="7">
        <f t="shared" si="11"/>
        <v>17.086559322808469</v>
      </c>
      <c r="D93" s="7">
        <f>C93*Data!$E$6</f>
        <v>1.708655932280847</v>
      </c>
      <c r="E93" s="7">
        <f>IF(MOD(A93,12)=1,E92*(1+Data!$E$13),E92)</f>
        <v>1.4071004226562505</v>
      </c>
      <c r="F93" s="7">
        <f>IF(MOD(A93,12)=1,F92*(1+Data!$E$13),'Term Insurance'!F92)</f>
        <v>1.4071004226562505</v>
      </c>
      <c r="G93" s="26">
        <f t="shared" si="8"/>
        <v>2.3949266256634578</v>
      </c>
      <c r="H93" s="5">
        <f>IF(MOD(A93,12)=1,H92*(1+IF('Term Insurance'!A93&lt;=Data!$E$11,Data!$E$10,Data!$E$12)),H92)</f>
        <v>4.5556992000000011E-2</v>
      </c>
      <c r="I93" s="5">
        <f t="shared" si="7"/>
        <v>3.8780729725101937E-3</v>
      </c>
      <c r="J93" s="5">
        <f t="shared" si="12"/>
        <v>0.85101481994527473</v>
      </c>
      <c r="K93" s="19">
        <f t="shared" si="13"/>
        <v>3.3131461951487803E-3</v>
      </c>
      <c r="L93" s="7">
        <f>K93*Data!$E$14</f>
        <v>3.3131461951487804</v>
      </c>
      <c r="M93" s="7">
        <f>IF(A93=120,Data!$E$14*J93,0)</f>
        <v>0</v>
      </c>
      <c r="N93" s="11">
        <f t="shared" si="9"/>
        <v>9.6698305697153852</v>
      </c>
    </row>
    <row r="94" spans="1:14" x14ac:dyDescent="0.25">
      <c r="A94" s="5">
        <v>91</v>
      </c>
      <c r="B94" s="5">
        <f t="shared" si="10"/>
        <v>52</v>
      </c>
      <c r="C94" s="7">
        <f t="shared" si="11"/>
        <v>17.020296398905494</v>
      </c>
      <c r="D94" s="7">
        <f>C94*Data!$E$6</f>
        <v>1.7020296398905495</v>
      </c>
      <c r="E94" s="7">
        <f>IF(MOD(A94,12)=1,E93*(1+Data!$E$13),E93)</f>
        <v>1.4071004226562505</v>
      </c>
      <c r="F94" s="7">
        <f>IF(MOD(A94,12)=1,F93*(1+Data!$E$13),'Term Insurance'!F93)</f>
        <v>1.4071004226562505</v>
      </c>
      <c r="G94" s="26">
        <f t="shared" si="8"/>
        <v>2.3856389254453272</v>
      </c>
      <c r="H94" s="5">
        <f>IF(MOD(A94,12)=1,H93*(1+IF('Term Insurance'!A94&lt;=Data!$E$11,Data!$E$10,Data!$E$12)),H93)</f>
        <v>4.5556992000000011E-2</v>
      </c>
      <c r="I94" s="5">
        <f t="shared" si="7"/>
        <v>3.8780729725101937E-3</v>
      </c>
      <c r="J94" s="5">
        <f t="shared" si="12"/>
        <v>0.84771452237283929</v>
      </c>
      <c r="K94" s="19">
        <f t="shared" si="13"/>
        <v>3.3002975724353988E-3</v>
      </c>
      <c r="L94" s="7">
        <f>K94*Data!$E$14</f>
        <v>3.3002975724353987</v>
      </c>
      <c r="M94" s="7">
        <f>IF(A94=120,Data!$E$14*J94,0)</f>
        <v>0</v>
      </c>
      <c r="N94" s="11">
        <f t="shared" si="9"/>
        <v>9.6323302611342179</v>
      </c>
    </row>
    <row r="95" spans="1:14" x14ac:dyDescent="0.25">
      <c r="A95" s="5">
        <v>92</v>
      </c>
      <c r="B95" s="5">
        <f t="shared" si="10"/>
        <v>52</v>
      </c>
      <c r="C95" s="7">
        <f t="shared" si="11"/>
        <v>16.954290447456785</v>
      </c>
      <c r="D95" s="7">
        <f>C95*Data!$E$6</f>
        <v>1.6954290447456786</v>
      </c>
      <c r="E95" s="7">
        <f>IF(MOD(A95,12)=1,E94*(1+Data!$E$13),E94)</f>
        <v>1.4071004226562505</v>
      </c>
      <c r="F95" s="7">
        <f>IF(MOD(A95,12)=1,F94*(1+Data!$E$13),'Term Insurance'!F94)</f>
        <v>1.4071004226562505</v>
      </c>
      <c r="G95" s="26">
        <f t="shared" si="8"/>
        <v>2.3763872436063895</v>
      </c>
      <c r="H95" s="5">
        <f>IF(MOD(A95,12)=1,H94*(1+IF('Term Insurance'!A95&lt;=Data!$E$11,Data!$E$10,Data!$E$12)),H94)</f>
        <v>4.5556992000000011E-2</v>
      </c>
      <c r="I95" s="5">
        <f t="shared" si="7"/>
        <v>3.8780729725101937E-3</v>
      </c>
      <c r="J95" s="5">
        <f t="shared" si="12"/>
        <v>0.84442702359522082</v>
      </c>
      <c r="K95" s="19">
        <f t="shared" si="13"/>
        <v>3.2874987776184959E-3</v>
      </c>
      <c r="L95" s="7">
        <f>K95*Data!$E$14</f>
        <v>3.2874987776184961</v>
      </c>
      <c r="M95" s="7">
        <f>IF(A95=120,Data!$E$14*J95,0)</f>
        <v>0</v>
      </c>
      <c r="N95" s="11">
        <f t="shared" si="9"/>
        <v>9.594975381486222</v>
      </c>
    </row>
    <row r="96" spans="1:14" x14ac:dyDescent="0.25">
      <c r="A96" s="5">
        <v>93</v>
      </c>
      <c r="B96" s="5">
        <f t="shared" si="10"/>
        <v>52</v>
      </c>
      <c r="C96" s="7">
        <f t="shared" si="11"/>
        <v>16.888540471904417</v>
      </c>
      <c r="D96" s="7">
        <f>C96*Data!$E$6</f>
        <v>1.6888540471904419</v>
      </c>
      <c r="E96" s="7">
        <f>IF(MOD(A96,12)=1,E95*(1+Data!$E$13),E95)</f>
        <v>1.4071004226562505</v>
      </c>
      <c r="F96" s="7">
        <f>IF(MOD(A96,12)=1,F95*(1+Data!$E$13),'Term Insurance'!F95)</f>
        <v>1.4071004226562505</v>
      </c>
      <c r="G96" s="26">
        <f t="shared" si="8"/>
        <v>2.3671714404647415</v>
      </c>
      <c r="H96" s="5">
        <f>IF(MOD(A96,12)=1,H95*(1+IF('Term Insurance'!A96&lt;=Data!$E$11,Data!$E$10,Data!$E$12)),H95)</f>
        <v>4.5556992000000011E-2</v>
      </c>
      <c r="I96" s="5">
        <f t="shared" si="7"/>
        <v>3.8780729725101937E-3</v>
      </c>
      <c r="J96" s="5">
        <f t="shared" si="12"/>
        <v>0.84115227397775894</v>
      </c>
      <c r="K96" s="19">
        <f t="shared" si="13"/>
        <v>3.2747496174618533E-3</v>
      </c>
      <c r="L96" s="7">
        <f>K96*Data!$E$14</f>
        <v>3.2747496174618531</v>
      </c>
      <c r="M96" s="7">
        <f>IF(A96=120,Data!$E$14*J96,0)</f>
        <v>0</v>
      </c>
      <c r="N96" s="11">
        <f t="shared" si="9"/>
        <v>9.557765366787379</v>
      </c>
    </row>
    <row r="97" spans="1:14" x14ac:dyDescent="0.25">
      <c r="A97" s="5">
        <v>94</v>
      </c>
      <c r="B97" s="5">
        <f t="shared" si="10"/>
        <v>52</v>
      </c>
      <c r="C97" s="7">
        <f t="shared" si="11"/>
        <v>16.82304547955518</v>
      </c>
      <c r="D97" s="7">
        <f>C97*Data!$E$6</f>
        <v>1.6823045479555181</v>
      </c>
      <c r="E97" s="7">
        <f>IF(MOD(A97,12)=1,E96*(1+Data!$E$13),E96)</f>
        <v>1.4071004226562505</v>
      </c>
      <c r="F97" s="7">
        <f>IF(MOD(A97,12)=1,F96*(1+Data!$E$13),'Term Insurance'!F96)</f>
        <v>1.4071004226562505</v>
      </c>
      <c r="G97" s="26">
        <f t="shared" si="8"/>
        <v>2.357991376880177</v>
      </c>
      <c r="H97" s="5">
        <f>IF(MOD(A97,12)=1,H96*(1+IF('Term Insurance'!A97&lt;=Data!$E$11,Data!$E$10,Data!$E$12)),H96)</f>
        <v>4.5556992000000011E-2</v>
      </c>
      <c r="I97" s="5">
        <f t="shared" si="7"/>
        <v>3.8780729725101937E-3</v>
      </c>
      <c r="J97" s="5">
        <f t="shared" si="12"/>
        <v>0.83789022407828029</v>
      </c>
      <c r="K97" s="19">
        <f t="shared" si="13"/>
        <v>3.2620498994786365E-3</v>
      </c>
      <c r="L97" s="7">
        <f>K97*Data!$E$14</f>
        <v>3.2620498994786367</v>
      </c>
      <c r="M97" s="7">
        <f>IF(A97=120,Data!$E$14*J97,0)</f>
        <v>0</v>
      </c>
      <c r="N97" s="11">
        <f t="shared" si="9"/>
        <v>9.5206996552408487</v>
      </c>
    </row>
    <row r="98" spans="1:14" x14ac:dyDescent="0.25">
      <c r="A98" s="5">
        <v>95</v>
      </c>
      <c r="B98" s="5">
        <f t="shared" si="10"/>
        <v>52</v>
      </c>
      <c r="C98" s="7">
        <f t="shared" si="11"/>
        <v>16.757804481565607</v>
      </c>
      <c r="D98" s="7">
        <f>C98*Data!$E$6</f>
        <v>1.6757804481565608</v>
      </c>
      <c r="E98" s="7">
        <f>IF(MOD(A98,12)=1,E97*(1+Data!$E$13),E97)</f>
        <v>1.4071004226562505</v>
      </c>
      <c r="F98" s="7">
        <f>IF(MOD(A98,12)=1,F97*(1+Data!$E$13),'Term Insurance'!F97)</f>
        <v>1.4071004226562505</v>
      </c>
      <c r="G98" s="26">
        <f t="shared" si="8"/>
        <v>2.348846914252086</v>
      </c>
      <c r="H98" s="5">
        <f>IF(MOD(A98,12)=1,H97*(1+IF('Term Insurance'!A98&lt;=Data!$E$11,Data!$E$10,Data!$E$12)),H97)</f>
        <v>4.5556992000000011E-2</v>
      </c>
      <c r="I98" s="5">
        <f t="shared" si="7"/>
        <v>3.8780729725101937E-3</v>
      </c>
      <c r="J98" s="5">
        <f t="shared" si="12"/>
        <v>0.83464082464635181</v>
      </c>
      <c r="K98" s="19">
        <f t="shared" si="13"/>
        <v>3.2493994319284887E-3</v>
      </c>
      <c r="L98" s="7">
        <f>K98*Data!$E$14</f>
        <v>3.2493994319284885</v>
      </c>
      <c r="M98" s="7">
        <f>IF(A98=120,Data!$E$14*J98,0)</f>
        <v>0</v>
      </c>
      <c r="N98" s="11">
        <f t="shared" si="9"/>
        <v>9.4837776872284731</v>
      </c>
    </row>
    <row r="99" spans="1:14" x14ac:dyDescent="0.25">
      <c r="A99" s="5">
        <v>96</v>
      </c>
      <c r="B99" s="5">
        <f t="shared" si="10"/>
        <v>52</v>
      </c>
      <c r="C99" s="7">
        <f t="shared" si="11"/>
        <v>16.692816492927037</v>
      </c>
      <c r="D99" s="7">
        <f>C99*Data!$E$6</f>
        <v>1.6692816492927038</v>
      </c>
      <c r="E99" s="7">
        <f>IF(MOD(A99,12)=1,E98*(1+Data!$E$13),E98)</f>
        <v>1.4071004226562505</v>
      </c>
      <c r="F99" s="7">
        <f>IF(MOD(A99,12)=1,F98*(1+Data!$E$13),'Term Insurance'!F98)</f>
        <v>1.4071004226562505</v>
      </c>
      <c r="G99" s="26">
        <f t="shared" si="8"/>
        <v>2.3397379145173614</v>
      </c>
      <c r="H99" s="5">
        <f>IF(MOD(A99,12)=1,H98*(1+IF('Term Insurance'!A99&lt;=Data!$E$11,Data!$E$10,Data!$E$12)),H98)</f>
        <v>4.5556992000000011E-2</v>
      </c>
      <c r="I99" s="5">
        <f t="shared" si="7"/>
        <v>3.8780729725101937E-3</v>
      </c>
      <c r="J99" s="5">
        <f t="shared" si="12"/>
        <v>0.83140402662253721</v>
      </c>
      <c r="K99" s="19">
        <f t="shared" si="13"/>
        <v>3.2367980238146368E-3</v>
      </c>
      <c r="L99" s="7">
        <f>K99*Data!$E$14</f>
        <v>3.2367980238146368</v>
      </c>
      <c r="M99" s="7">
        <f>IF(A99=120,Data!$E$14*J99,0)</f>
        <v>0</v>
      </c>
      <c r="N99" s="11">
        <f t="shared" si="9"/>
        <v>9.4469989053023369</v>
      </c>
    </row>
    <row r="100" spans="1:14" x14ac:dyDescent="0.25">
      <c r="A100" s="5">
        <v>97</v>
      </c>
      <c r="B100" s="5">
        <f t="shared" si="10"/>
        <v>53</v>
      </c>
      <c r="C100" s="7">
        <f t="shared" si="11"/>
        <v>16.628080532450745</v>
      </c>
      <c r="D100" s="7">
        <f>C100*Data!$E$6</f>
        <v>1.6628080532450746</v>
      </c>
      <c r="E100" s="7">
        <f>IF(MOD(A100,12)=1,E99*(1+Data!$E$13),E99)</f>
        <v>1.477455443789063</v>
      </c>
      <c r="F100" s="7">
        <f>IF(MOD(A100,12)=1,F99*(1+Data!$E$13),'Term Insurance'!F99)</f>
        <v>1.477455443789063</v>
      </c>
      <c r="G100" s="26">
        <f t="shared" si="8"/>
        <v>2.4442578995493345</v>
      </c>
      <c r="H100" s="5">
        <f>IF(MOD(A100,12)=1,H99*(1+IF('Term Insurance'!A100&lt;=Data!$E$11,Data!$E$10,Data!$E$12)),H99)</f>
        <v>5.9224089600000016E-2</v>
      </c>
      <c r="I100" s="5">
        <f t="shared" si="7"/>
        <v>5.0746060942252758E-3</v>
      </c>
      <c r="J100" s="5">
        <f t="shared" si="12"/>
        <v>0.82718497868227503</v>
      </c>
      <c r="K100" s="19">
        <f t="shared" si="13"/>
        <v>4.2190479402621607E-3</v>
      </c>
      <c r="L100" s="7">
        <f>K100*Data!$E$14</f>
        <v>4.2190479402621603</v>
      </c>
      <c r="M100" s="7">
        <f>IF(A100=120,Data!$E$14*J100,0)</f>
        <v>0</v>
      </c>
      <c r="N100" s="11">
        <f t="shared" si="9"/>
        <v>8.3019666393941769</v>
      </c>
    </row>
    <row r="101" spans="1:14" x14ac:dyDescent="0.25">
      <c r="A101" s="5">
        <v>98</v>
      </c>
      <c r="B101" s="5">
        <f t="shared" si="10"/>
        <v>53</v>
      </c>
      <c r="C101" s="7">
        <f t="shared" si="11"/>
        <v>16.543699573645501</v>
      </c>
      <c r="D101" s="7">
        <f>C101*Data!$E$6</f>
        <v>1.6543699573645503</v>
      </c>
      <c r="E101" s="7">
        <f>IF(MOD(A101,12)=1,E100*(1+Data!$E$13),E100)</f>
        <v>1.477455443789063</v>
      </c>
      <c r="F101" s="7">
        <f>IF(MOD(A101,12)=1,F100*(1+Data!$E$13),'Term Insurance'!F100)</f>
        <v>1.477455443789063</v>
      </c>
      <c r="G101" s="26">
        <f t="shared" si="8"/>
        <v>2.4318542535164229</v>
      </c>
      <c r="H101" s="5">
        <f>IF(MOD(A101,12)=1,H100*(1+IF('Term Insurance'!A101&lt;=Data!$E$11,Data!$E$10,Data!$E$12)),H100)</f>
        <v>5.9224089600000016E-2</v>
      </c>
      <c r="I101" s="5">
        <f t="shared" si="7"/>
        <v>5.0746060942252758E-3</v>
      </c>
      <c r="J101" s="5">
        <f t="shared" si="12"/>
        <v>0.8229873407484023</v>
      </c>
      <c r="K101" s="19">
        <f t="shared" si="13"/>
        <v>4.1976379338726777E-3</v>
      </c>
      <c r="L101" s="7">
        <f>K101*Data!$E$14</f>
        <v>4.1976379338726773</v>
      </c>
      <c r="M101" s="7">
        <f>IF(A101=120,Data!$E$14*J101,0)</f>
        <v>0</v>
      </c>
      <c r="N101" s="11">
        <f t="shared" si="9"/>
        <v>8.2598374288918492</v>
      </c>
    </row>
    <row r="102" spans="1:14" x14ac:dyDescent="0.25">
      <c r="A102" s="5">
        <v>99</v>
      </c>
      <c r="B102" s="5">
        <f t="shared" si="10"/>
        <v>53</v>
      </c>
      <c r="C102" s="7">
        <f t="shared" si="11"/>
        <v>16.459746814968046</v>
      </c>
      <c r="D102" s="7">
        <f>C102*Data!$E$6</f>
        <v>1.6459746814968046</v>
      </c>
      <c r="E102" s="7">
        <f>IF(MOD(A102,12)=1,E101*(1+Data!$E$13),E101)</f>
        <v>1.477455443789063</v>
      </c>
      <c r="F102" s="7">
        <f>IF(MOD(A102,12)=1,F101*(1+Data!$E$13),'Term Insurance'!F101)</f>
        <v>1.477455443789063</v>
      </c>
      <c r="G102" s="26">
        <f t="shared" si="8"/>
        <v>2.4195135511012609</v>
      </c>
      <c r="H102" s="5">
        <f>IF(MOD(A102,12)=1,H101*(1+IF('Term Insurance'!A102&lt;=Data!$E$11,Data!$E$10,Data!$E$12)),H101)</f>
        <v>5.9224089600000016E-2</v>
      </c>
      <c r="I102" s="5">
        <f t="shared" si="7"/>
        <v>5.0746060942252758E-3</v>
      </c>
      <c r="J102" s="5">
        <f t="shared" si="12"/>
        <v>0.81881100417357022</v>
      </c>
      <c r="K102" s="19">
        <f t="shared" si="13"/>
        <v>4.1763365748320961E-3</v>
      </c>
      <c r="L102" s="7">
        <f>K102*Data!$E$14</f>
        <v>4.1763365748320957</v>
      </c>
      <c r="M102" s="7">
        <f>IF(A102=120,Data!$E$14*J102,0)</f>
        <v>0</v>
      </c>
      <c r="N102" s="11">
        <f t="shared" si="9"/>
        <v>8.2179220075378847</v>
      </c>
    </row>
    <row r="103" spans="1:14" x14ac:dyDescent="0.25">
      <c r="A103" s="5">
        <v>100</v>
      </c>
      <c r="B103" s="5">
        <f t="shared" si="10"/>
        <v>53</v>
      </c>
      <c r="C103" s="7">
        <f t="shared" si="11"/>
        <v>16.376220083471406</v>
      </c>
      <c r="D103" s="7">
        <f>C103*Data!$E$6</f>
        <v>1.6376220083471407</v>
      </c>
      <c r="E103" s="7">
        <f>IF(MOD(A103,12)=1,E102*(1+Data!$E$13),E102)</f>
        <v>1.477455443789063</v>
      </c>
      <c r="F103" s="7">
        <f>IF(MOD(A103,12)=1,F102*(1+Data!$E$13),'Term Insurance'!F102)</f>
        <v>1.477455443789063</v>
      </c>
      <c r="G103" s="26">
        <f t="shared" si="8"/>
        <v>2.407235472889782</v>
      </c>
      <c r="H103" s="5">
        <f>IF(MOD(A103,12)=1,H102*(1+IF('Term Insurance'!A103&lt;=Data!$E$11,Data!$E$10,Data!$E$12)),H102)</f>
        <v>5.9224089600000016E-2</v>
      </c>
      <c r="I103" s="5">
        <f t="shared" si="7"/>
        <v>5.0746060942252758E-3</v>
      </c>
      <c r="J103" s="5">
        <f t="shared" si="12"/>
        <v>0.81465586086177233</v>
      </c>
      <c r="K103" s="19">
        <f t="shared" si="13"/>
        <v>4.1551433117979174E-3</v>
      </c>
      <c r="L103" s="7">
        <f>K103*Data!$E$14</f>
        <v>4.1551433117979171</v>
      </c>
      <c r="M103" s="7">
        <f>IF(A103=120,Data!$E$14*J103,0)</f>
        <v>0</v>
      </c>
      <c r="N103" s="11">
        <f t="shared" si="9"/>
        <v>8.1762192904365669</v>
      </c>
    </row>
    <row r="104" spans="1:14" x14ac:dyDescent="0.25">
      <c r="A104" s="5">
        <v>101</v>
      </c>
      <c r="B104" s="5">
        <f t="shared" si="10"/>
        <v>53</v>
      </c>
      <c r="C104" s="7">
        <f t="shared" si="11"/>
        <v>16.293117217235448</v>
      </c>
      <c r="D104" s="7">
        <f>C104*Data!$E$6</f>
        <v>1.6293117217235449</v>
      </c>
      <c r="E104" s="7">
        <f>IF(MOD(A104,12)=1,E103*(1+Data!$E$13),E103)</f>
        <v>1.477455443789063</v>
      </c>
      <c r="F104" s="7">
        <f>IF(MOD(A104,12)=1,F103*(1+Data!$E$13),'Term Insurance'!F103)</f>
        <v>1.477455443789063</v>
      </c>
      <c r="G104" s="26">
        <f t="shared" si="8"/>
        <v>2.3950197010888203</v>
      </c>
      <c r="H104" s="5">
        <f>IF(MOD(A104,12)=1,H103*(1+IF('Term Insurance'!A104&lt;=Data!$E$11,Data!$E$10,Data!$E$12)),H103)</f>
        <v>5.9224089600000016E-2</v>
      </c>
      <c r="I104" s="5">
        <f t="shared" si="7"/>
        <v>5.0746060942252758E-3</v>
      </c>
      <c r="J104" s="5">
        <f t="shared" si="12"/>
        <v>0.81052180326554679</v>
      </c>
      <c r="K104" s="19">
        <f t="shared" si="13"/>
        <v>4.1340575962254883E-3</v>
      </c>
      <c r="L104" s="7">
        <f>K104*Data!$E$14</f>
        <v>4.134057596225488</v>
      </c>
      <c r="M104" s="7">
        <f>IF(A104=120,Data!$E$14*J104,0)</f>
        <v>0</v>
      </c>
      <c r="N104" s="11">
        <f t="shared" si="9"/>
        <v>8.1347281981975961</v>
      </c>
    </row>
    <row r="105" spans="1:14" x14ac:dyDescent="0.25">
      <c r="A105" s="5">
        <v>102</v>
      </c>
      <c r="B105" s="5">
        <f t="shared" si="10"/>
        <v>53</v>
      </c>
      <c r="C105" s="7">
        <f t="shared" si="11"/>
        <v>16.210436065310937</v>
      </c>
      <c r="D105" s="7">
        <f>C105*Data!$E$6</f>
        <v>1.6210436065310938</v>
      </c>
      <c r="E105" s="7">
        <f>IF(MOD(A105,12)=1,E104*(1+Data!$E$13),E104)</f>
        <v>1.477455443789063</v>
      </c>
      <c r="F105" s="7">
        <f>IF(MOD(A105,12)=1,F104*(1+Data!$E$13),'Term Insurance'!F104)</f>
        <v>1.477455443789063</v>
      </c>
      <c r="G105" s="26">
        <f t="shared" si="8"/>
        <v>2.3828659195178852</v>
      </c>
      <c r="H105" s="5">
        <f>IF(MOD(A105,12)=1,H104*(1+IF('Term Insurance'!A105&lt;=Data!$E$11,Data!$E$10,Data!$E$12)),H104)</f>
        <v>5.9224089600000016E-2</v>
      </c>
      <c r="I105" s="5">
        <f t="shared" si="7"/>
        <v>5.0746060942252758E-3</v>
      </c>
      <c r="J105" s="5">
        <f t="shared" si="12"/>
        <v>0.806408724383193</v>
      </c>
      <c r="K105" s="19">
        <f t="shared" si="13"/>
        <v>4.1130788823538038E-3</v>
      </c>
      <c r="L105" s="7">
        <f>K105*Data!$E$14</f>
        <v>4.113078882353804</v>
      </c>
      <c r="M105" s="7">
        <f>IF(A105=120,Data!$E$14*J105,0)</f>
        <v>0</v>
      </c>
      <c r="N105" s="11">
        <f t="shared" si="9"/>
        <v>8.0934476569081539</v>
      </c>
    </row>
    <row r="106" spans="1:14" x14ac:dyDescent="0.25">
      <c r="A106" s="5">
        <v>103</v>
      </c>
      <c r="B106" s="5">
        <f t="shared" si="10"/>
        <v>53</v>
      </c>
      <c r="C106" s="7">
        <f t="shared" si="11"/>
        <v>16.128174487663859</v>
      </c>
      <c r="D106" s="7">
        <f>C106*Data!$E$6</f>
        <v>1.612817448766386</v>
      </c>
      <c r="E106" s="7">
        <f>IF(MOD(A106,12)=1,E105*(1+Data!$E$13),E105)</f>
        <v>1.477455443789063</v>
      </c>
      <c r="F106" s="7">
        <f>IF(MOD(A106,12)=1,F105*(1+Data!$E$13),'Term Insurance'!F105)</f>
        <v>1.477455443789063</v>
      </c>
      <c r="G106" s="26">
        <f t="shared" si="8"/>
        <v>2.3707738136009784</v>
      </c>
      <c r="H106" s="5">
        <f>IF(MOD(A106,12)=1,H105*(1+IF('Term Insurance'!A106&lt;=Data!$E$11,Data!$E$10,Data!$E$12)),H105)</f>
        <v>5.9224089600000016E-2</v>
      </c>
      <c r="I106" s="5">
        <f t="shared" si="7"/>
        <v>5.0746060942252758E-3</v>
      </c>
      <c r="J106" s="5">
        <f t="shared" si="12"/>
        <v>0.80231651775600166</v>
      </c>
      <c r="K106" s="19">
        <f t="shared" si="13"/>
        <v>4.0922066271913823E-3</v>
      </c>
      <c r="L106" s="7">
        <f>K106*Data!$E$14</f>
        <v>4.0922066271913824</v>
      </c>
      <c r="M106" s="7">
        <f>IF(A106=120,Data!$E$14*J106,0)</f>
        <v>0</v>
      </c>
      <c r="N106" s="11">
        <f t="shared" si="9"/>
        <v>8.0523765981051127</v>
      </c>
    </row>
    <row r="107" spans="1:14" x14ac:dyDescent="0.25">
      <c r="A107" s="5">
        <v>104</v>
      </c>
      <c r="B107" s="5">
        <f t="shared" si="10"/>
        <v>53</v>
      </c>
      <c r="C107" s="7">
        <f t="shared" si="11"/>
        <v>16.046330355120034</v>
      </c>
      <c r="D107" s="7">
        <f>C107*Data!$E$6</f>
        <v>1.6046330355120035</v>
      </c>
      <c r="E107" s="7">
        <f>IF(MOD(A107,12)=1,E106*(1+Data!$E$13),E106)</f>
        <v>1.477455443789063</v>
      </c>
      <c r="F107" s="7">
        <f>IF(MOD(A107,12)=1,F106*(1+Data!$E$13),'Term Insurance'!F106)</f>
        <v>1.477455443789063</v>
      </c>
      <c r="G107" s="26">
        <f t="shared" si="8"/>
        <v>2.3587430703584489</v>
      </c>
      <c r="H107" s="5">
        <f>IF(MOD(A107,12)=1,H106*(1+IF('Term Insurance'!A107&lt;=Data!$E$11,Data!$E$10,Data!$E$12)),H106)</f>
        <v>5.9224089600000016E-2</v>
      </c>
      <c r="I107" s="5">
        <f t="shared" si="7"/>
        <v>5.0746060942252758E-3</v>
      </c>
      <c r="J107" s="5">
        <f t="shared" si="12"/>
        <v>0.79824507746549944</v>
      </c>
      <c r="K107" s="19">
        <f t="shared" si="13"/>
        <v>4.0714402905022073E-3</v>
      </c>
      <c r="L107" s="7">
        <f>K107*Data!$E$14</f>
        <v>4.0714402905022071</v>
      </c>
      <c r="M107" s="7">
        <f>IF(A107=120,Data!$E$14*J107,0)</f>
        <v>0</v>
      </c>
      <c r="N107" s="11">
        <f t="shared" si="9"/>
        <v>8.0115139587473756</v>
      </c>
    </row>
    <row r="108" spans="1:14" x14ac:dyDescent="0.25">
      <c r="A108" s="5">
        <v>105</v>
      </c>
      <c r="B108" s="5">
        <f t="shared" si="10"/>
        <v>53</v>
      </c>
      <c r="C108" s="7">
        <f t="shared" si="11"/>
        <v>15.964901549309989</v>
      </c>
      <c r="D108" s="7">
        <f>C108*Data!$E$6</f>
        <v>1.5964901549309989</v>
      </c>
      <c r="E108" s="7">
        <f>IF(MOD(A108,12)=1,E107*(1+Data!$E$13),E107)</f>
        <v>1.477455443789063</v>
      </c>
      <c r="F108" s="7">
        <f>IF(MOD(A108,12)=1,F107*(1+Data!$E$13),'Term Insurance'!F107)</f>
        <v>1.477455443789063</v>
      </c>
      <c r="G108" s="26">
        <f t="shared" si="8"/>
        <v>2.3467733783988964</v>
      </c>
      <c r="H108" s="5">
        <f>IF(MOD(A108,12)=1,H107*(1+IF('Term Insurance'!A108&lt;=Data!$E$11,Data!$E$10,Data!$E$12)),H107)</f>
        <v>5.9224089600000016E-2</v>
      </c>
      <c r="I108" s="5">
        <f t="shared" si="7"/>
        <v>5.0746060942252758E-3</v>
      </c>
      <c r="J108" s="5">
        <f t="shared" si="12"/>
        <v>0.79419429813070774</v>
      </c>
      <c r="K108" s="19">
        <f t="shared" si="13"/>
        <v>4.0507793347917508E-3</v>
      </c>
      <c r="L108" s="7">
        <f>K108*Data!$E$14</f>
        <v>4.0507793347917511</v>
      </c>
      <c r="M108" s="7">
        <f>IF(A108=120,Data!$E$14*J108,0)</f>
        <v>0</v>
      </c>
      <c r="N108" s="11">
        <f t="shared" si="9"/>
        <v>7.970858681188342</v>
      </c>
    </row>
    <row r="109" spans="1:14" x14ac:dyDescent="0.25">
      <c r="A109" s="5">
        <v>106</v>
      </c>
      <c r="B109" s="5">
        <f t="shared" si="10"/>
        <v>53</v>
      </c>
      <c r="C109" s="7">
        <f t="shared" si="11"/>
        <v>15.883885962614155</v>
      </c>
      <c r="D109" s="7">
        <f>C109*Data!$E$6</f>
        <v>1.5883885962614155</v>
      </c>
      <c r="E109" s="7">
        <f>IF(MOD(A109,12)=1,E108*(1+Data!$E$13),E108)</f>
        <v>1.477455443789063</v>
      </c>
      <c r="F109" s="7">
        <f>IF(MOD(A109,12)=1,F108*(1+Data!$E$13),'Term Insurance'!F108)</f>
        <v>1.477455443789063</v>
      </c>
      <c r="G109" s="26">
        <f t="shared" si="8"/>
        <v>2.3348644279111079</v>
      </c>
      <c r="H109" s="5">
        <f>IF(MOD(A109,12)=1,H108*(1+IF('Term Insurance'!A109&lt;=Data!$E$11,Data!$E$10,Data!$E$12)),H108)</f>
        <v>5.9224089600000016E-2</v>
      </c>
      <c r="I109" s="5">
        <f t="shared" si="7"/>
        <v>5.0746060942252758E-3</v>
      </c>
      <c r="J109" s="5">
        <f t="shared" si="12"/>
        <v>0.79016407490541474</v>
      </c>
      <c r="K109" s="19">
        <f t="shared" si="13"/>
        <v>4.0302232252930554E-3</v>
      </c>
      <c r="L109" s="7">
        <f>K109*Data!$E$14</f>
        <v>4.0302232252930557</v>
      </c>
      <c r="M109" s="7">
        <f>IF(A109=120,Data!$E$14*J109,0)</f>
        <v>0</v>
      </c>
      <c r="N109" s="11">
        <f t="shared" si="9"/>
        <v>7.9304097131485749</v>
      </c>
    </row>
    <row r="110" spans="1:14" x14ac:dyDescent="0.25">
      <c r="A110" s="5">
        <v>107</v>
      </c>
      <c r="B110" s="5">
        <f t="shared" si="10"/>
        <v>53</v>
      </c>
      <c r="C110" s="7">
        <f t="shared" si="11"/>
        <v>15.803281498108294</v>
      </c>
      <c r="D110" s="7">
        <f>C110*Data!$E$6</f>
        <v>1.5803281498108295</v>
      </c>
      <c r="E110" s="7">
        <f>IF(MOD(A110,12)=1,E109*(1+Data!$E$13),E109)</f>
        <v>1.477455443789063</v>
      </c>
      <c r="F110" s="7">
        <f>IF(MOD(A110,12)=1,F109*(1+Data!$E$13),'Term Insurance'!F109)</f>
        <v>1.477455443789063</v>
      </c>
      <c r="G110" s="26">
        <f t="shared" si="8"/>
        <v>2.3230159106560406</v>
      </c>
      <c r="H110" s="5">
        <f>IF(MOD(A110,12)=1,H109*(1+IF('Term Insurance'!A110&lt;=Data!$E$11,Data!$E$10,Data!$E$12)),H109)</f>
        <v>5.9224089600000016E-2</v>
      </c>
      <c r="I110" s="5">
        <f t="shared" si="7"/>
        <v>5.0746060942252758E-3</v>
      </c>
      <c r="J110" s="5">
        <f t="shared" si="12"/>
        <v>0.78615430347546189</v>
      </c>
      <c r="K110" s="19">
        <f t="shared" si="13"/>
        <v>4.009771429952895E-3</v>
      </c>
      <c r="L110" s="7">
        <f>K110*Data!$E$14</f>
        <v>4.0097714299528953</v>
      </c>
      <c r="M110" s="7">
        <f>IF(A110=120,Data!$E$14*J110,0)</f>
        <v>0</v>
      </c>
      <c r="N110" s="11">
        <f t="shared" si="9"/>
        <v>7.8901660076885278</v>
      </c>
    </row>
    <row r="111" spans="1:14" x14ac:dyDescent="0.25">
      <c r="A111" s="5">
        <v>108</v>
      </c>
      <c r="B111" s="5">
        <f t="shared" si="10"/>
        <v>53</v>
      </c>
      <c r="C111" s="7">
        <f t="shared" si="11"/>
        <v>15.723086069509238</v>
      </c>
      <c r="D111" s="7">
        <f>C111*Data!$E$6</f>
        <v>1.5723086069509238</v>
      </c>
      <c r="E111" s="7">
        <f>IF(MOD(A111,12)=1,E110*(1+Data!$E$13),E110)</f>
        <v>1.477455443789063</v>
      </c>
      <c r="F111" s="7">
        <f>IF(MOD(A111,12)=1,F110*(1+Data!$E$13),'Term Insurance'!F110)</f>
        <v>1.477455443789063</v>
      </c>
      <c r="G111" s="26">
        <f t="shared" si="8"/>
        <v>2.3112275199588432</v>
      </c>
      <c r="H111" s="5">
        <f>IF(MOD(A111,12)=1,H110*(1+IF('Term Insurance'!A111&lt;=Data!$E$11,Data!$E$10,Data!$E$12)),H110)</f>
        <v>5.9224089600000016E-2</v>
      </c>
      <c r="I111" s="5">
        <f t="shared" si="7"/>
        <v>5.0746060942252758E-3</v>
      </c>
      <c r="J111" s="5">
        <f t="shared" si="12"/>
        <v>0.7821648800560439</v>
      </c>
      <c r="K111" s="19">
        <f t="shared" si="13"/>
        <v>3.9894234194180062E-3</v>
      </c>
      <c r="L111" s="7">
        <f>K111*Data!$E$14</f>
        <v>3.989423419418006</v>
      </c>
      <c r="M111" s="7">
        <f>IF(A111=120,Data!$E$14*J111,0)</f>
        <v>0</v>
      </c>
      <c r="N111" s="11">
        <f t="shared" si="9"/>
        <v>7.8501265231814639</v>
      </c>
    </row>
    <row r="112" spans="1:14" x14ac:dyDescent="0.25">
      <c r="A112" s="5">
        <v>109</v>
      </c>
      <c r="B112" s="5">
        <f t="shared" si="10"/>
        <v>54</v>
      </c>
      <c r="C112" s="7">
        <f t="shared" si="11"/>
        <v>15.643297601120878</v>
      </c>
      <c r="D112" s="7">
        <f>C112*Data!$E$6</f>
        <v>1.5643297601120878</v>
      </c>
      <c r="E112" s="7">
        <f>IF(MOD(A112,12)=1,E111*(1+Data!$E$13),E111)</f>
        <v>1.5513282159785162</v>
      </c>
      <c r="F112" s="7">
        <f>IF(MOD(A112,12)=1,F111*(1+Data!$E$13),'Term Insurance'!F111)</f>
        <v>1.5513282159785162</v>
      </c>
      <c r="G112" s="26">
        <f t="shared" si="8"/>
        <v>2.4106406814603996</v>
      </c>
      <c r="H112" s="5">
        <f>IF(MOD(A112,12)=1,H111*(1+IF('Term Insurance'!A112&lt;=Data!$E$11,Data!$E$10,Data!$E$12)),H111)</f>
        <v>7.6991316480000016E-2</v>
      </c>
      <c r="I112" s="5">
        <f t="shared" si="7"/>
        <v>6.6541488315237096E-3</v>
      </c>
      <c r="J112" s="5">
        <f t="shared" si="12"/>
        <v>0.77696023853336005</v>
      </c>
      <c r="K112" s="19">
        <f t="shared" si="13"/>
        <v>5.2046415226838071E-3</v>
      </c>
      <c r="L112" s="7">
        <f>K112*Data!$E$14</f>
        <v>5.204641522683807</v>
      </c>
      <c r="M112" s="7">
        <f>IF(A112=120,Data!$E$14*J112,0)</f>
        <v>0</v>
      </c>
      <c r="N112" s="11">
        <f t="shared" si="9"/>
        <v>6.4636856368645832</v>
      </c>
    </row>
    <row r="113" spans="1:14" x14ac:dyDescent="0.25">
      <c r="A113" s="5">
        <v>110</v>
      </c>
      <c r="B113" s="5">
        <f t="shared" si="10"/>
        <v>54</v>
      </c>
      <c r="C113" s="7">
        <f t="shared" si="11"/>
        <v>15.539204770667201</v>
      </c>
      <c r="D113" s="7">
        <f>C113*Data!$E$6</f>
        <v>1.5539204770667201</v>
      </c>
      <c r="E113" s="7">
        <f>IF(MOD(A113,12)=1,E112*(1+Data!$E$13),E112)</f>
        <v>1.5513282159785162</v>
      </c>
      <c r="F113" s="7">
        <f>IF(MOD(A113,12)=1,F112*(1+Data!$E$13),'Term Insurance'!F112)</f>
        <v>1.5513282159785162</v>
      </c>
      <c r="G113" s="26">
        <f t="shared" si="8"/>
        <v>2.3945999195866365</v>
      </c>
      <c r="H113" s="5">
        <f>IF(MOD(A113,12)=1,H112*(1+IF('Term Insurance'!A113&lt;=Data!$E$11,Data!$E$10,Data!$E$12)),H112)</f>
        <v>7.6991316480000016E-2</v>
      </c>
      <c r="I113" s="5">
        <f t="shared" si="7"/>
        <v>6.6541488315237096E-3</v>
      </c>
      <c r="J113" s="5">
        <f t="shared" si="12"/>
        <v>0.77179022946998288</v>
      </c>
      <c r="K113" s="19">
        <f t="shared" si="13"/>
        <v>5.1700090633771401E-3</v>
      </c>
      <c r="L113" s="7">
        <f>K113*Data!$E$14</f>
        <v>5.1700090633771403</v>
      </c>
      <c r="M113" s="7">
        <f>IF(A113=120,Data!$E$14*J113,0)</f>
        <v>0</v>
      </c>
      <c r="N113" s="11">
        <f t="shared" si="9"/>
        <v>6.4206753106367032</v>
      </c>
    </row>
    <row r="114" spans="1:14" x14ac:dyDescent="0.25">
      <c r="A114" s="5">
        <v>111</v>
      </c>
      <c r="B114" s="5">
        <f t="shared" si="10"/>
        <v>54</v>
      </c>
      <c r="C114" s="7">
        <f t="shared" si="11"/>
        <v>15.435804589399657</v>
      </c>
      <c r="D114" s="7">
        <f>C114*Data!$E$6</f>
        <v>1.5435804589399658</v>
      </c>
      <c r="E114" s="7">
        <f>IF(MOD(A114,12)=1,E113*(1+Data!$E$13),E113)</f>
        <v>1.5513282159785162</v>
      </c>
      <c r="F114" s="7">
        <f>IF(MOD(A114,12)=1,F113*(1+Data!$E$13),'Term Insurance'!F113)</f>
        <v>1.5513282159785162</v>
      </c>
      <c r="G114" s="26">
        <f t="shared" si="8"/>
        <v>2.3786658953297524</v>
      </c>
      <c r="H114" s="5">
        <f>IF(MOD(A114,12)=1,H113*(1+IF('Term Insurance'!A114&lt;=Data!$E$11,Data!$E$10,Data!$E$12)),H113)</f>
        <v>7.6991316480000016E-2</v>
      </c>
      <c r="I114" s="5">
        <f t="shared" si="7"/>
        <v>6.6541488315237096E-3</v>
      </c>
      <c r="J114" s="5">
        <f t="shared" si="12"/>
        <v>0.76665462241637383</v>
      </c>
      <c r="K114" s="19">
        <f t="shared" si="13"/>
        <v>5.1356070536091019E-3</v>
      </c>
      <c r="L114" s="7">
        <f>K114*Data!$E$14</f>
        <v>5.1356070536091023</v>
      </c>
      <c r="M114" s="7">
        <f>IF(A114=120,Data!$E$14*J114,0)</f>
        <v>0</v>
      </c>
      <c r="N114" s="11">
        <f t="shared" si="9"/>
        <v>6.3779511815208361</v>
      </c>
    </row>
    <row r="115" spans="1:14" x14ac:dyDescent="0.25">
      <c r="A115" s="5">
        <v>112</v>
      </c>
      <c r="B115" s="5">
        <f t="shared" si="10"/>
        <v>54</v>
      </c>
      <c r="C115" s="7">
        <f t="shared" si="11"/>
        <v>15.333092448327477</v>
      </c>
      <c r="D115" s="7">
        <f>C115*Data!$E$6</f>
        <v>1.5333092448327479</v>
      </c>
      <c r="E115" s="7">
        <f>IF(MOD(A115,12)=1,E114*(1+Data!$E$13),E114)</f>
        <v>1.5513282159785162</v>
      </c>
      <c r="F115" s="7">
        <f>IF(MOD(A115,12)=1,F114*(1+Data!$E$13),'Term Insurance'!F114)</f>
        <v>1.5513282159785162</v>
      </c>
      <c r="G115" s="26">
        <f t="shared" si="8"/>
        <v>2.3628378984417586</v>
      </c>
      <c r="H115" s="5">
        <f>IF(MOD(A115,12)=1,H114*(1+IF('Term Insurance'!A115&lt;=Data!$E$11,Data!$E$10,Data!$E$12)),H114)</f>
        <v>7.6991316480000016E-2</v>
      </c>
      <c r="I115" s="5">
        <f t="shared" si="7"/>
        <v>6.6541488315237096E-3</v>
      </c>
      <c r="J115" s="5">
        <f t="shared" si="12"/>
        <v>0.76155318845643971</v>
      </c>
      <c r="K115" s="19">
        <f t="shared" si="13"/>
        <v>5.101433959934165E-3</v>
      </c>
      <c r="L115" s="7">
        <f>K115*Data!$E$14</f>
        <v>5.1014339599341652</v>
      </c>
      <c r="M115" s="7">
        <f>IF(A115=120,Data!$E$14*J115,0)</f>
        <v>0</v>
      </c>
      <c r="N115" s="11">
        <f t="shared" si="9"/>
        <v>6.3355113451188059</v>
      </c>
    </row>
    <row r="116" spans="1:14" x14ac:dyDescent="0.25">
      <c r="A116" s="5">
        <v>113</v>
      </c>
      <c r="B116" s="5">
        <f t="shared" si="10"/>
        <v>54</v>
      </c>
      <c r="C116" s="7">
        <f t="shared" si="11"/>
        <v>15.231063769128795</v>
      </c>
      <c r="D116" s="7">
        <f>C116*Data!$E$6</f>
        <v>1.5231063769128796</v>
      </c>
      <c r="E116" s="7">
        <f>IF(MOD(A116,12)=1,E115*(1+Data!$E$13),E115)</f>
        <v>1.5513282159785162</v>
      </c>
      <c r="F116" s="7">
        <f>IF(MOD(A116,12)=1,F115*(1+Data!$E$13),'Term Insurance'!F115)</f>
        <v>1.5513282159785162</v>
      </c>
      <c r="G116" s="26">
        <f t="shared" si="8"/>
        <v>2.3471152234007628</v>
      </c>
      <c r="H116" s="5">
        <f>IF(MOD(A116,12)=1,H115*(1+IF('Term Insurance'!A116&lt;=Data!$E$11,Data!$E$10,Data!$E$12)),H115)</f>
        <v>7.6991316480000016E-2</v>
      </c>
      <c r="I116" s="5">
        <f t="shared" si="7"/>
        <v>6.6541488315237096E-3</v>
      </c>
      <c r="J116" s="5">
        <f t="shared" si="12"/>
        <v>0.75648570019732919</v>
      </c>
      <c r="K116" s="19">
        <f t="shared" si="13"/>
        <v>5.0674882591105735E-3</v>
      </c>
      <c r="L116" s="7">
        <f>K116*Data!$E$14</f>
        <v>5.0674882591105739</v>
      </c>
      <c r="M116" s="7">
        <f>IF(A116=120,Data!$E$14*J116,0)</f>
        <v>0</v>
      </c>
      <c r="N116" s="11">
        <f t="shared" si="9"/>
        <v>6.2933539097045781</v>
      </c>
    </row>
    <row r="117" spans="1:14" x14ac:dyDescent="0.25">
      <c r="A117" s="5">
        <v>114</v>
      </c>
      <c r="B117" s="5">
        <f t="shared" si="10"/>
        <v>54</v>
      </c>
      <c r="C117" s="7">
        <f t="shared" si="11"/>
        <v>15.129714003946583</v>
      </c>
      <c r="D117" s="7">
        <f>C117*Data!$E$6</f>
        <v>1.5129714003946584</v>
      </c>
      <c r="E117" s="7">
        <f>IF(MOD(A117,12)=1,E116*(1+Data!$E$13),E116)</f>
        <v>1.5513282159785162</v>
      </c>
      <c r="F117" s="7">
        <f>IF(MOD(A117,12)=1,F116*(1+Data!$E$13),'Term Insurance'!F116)</f>
        <v>1.5513282159785162</v>
      </c>
      <c r="G117" s="26">
        <f t="shared" si="8"/>
        <v>2.331497169379519</v>
      </c>
      <c r="H117" s="5">
        <f>IF(MOD(A117,12)=1,H116*(1+IF('Term Insurance'!A117&lt;=Data!$E$11,Data!$E$10,Data!$E$12)),H116)</f>
        <v>7.6991316480000016E-2</v>
      </c>
      <c r="I117" s="5">
        <f t="shared" si="7"/>
        <v>6.6541488315237096E-3</v>
      </c>
      <c r="J117" s="5">
        <f t="shared" si="12"/>
        <v>0.7514519317592967</v>
      </c>
      <c r="K117" s="19">
        <f t="shared" si="13"/>
        <v>5.0337684380324533E-3</v>
      </c>
      <c r="L117" s="7">
        <f>K117*Data!$E$14</f>
        <v>5.0337684380324532</v>
      </c>
      <c r="M117" s="7">
        <f>IF(A117=120,Data!$E$14*J117,0)</f>
        <v>0</v>
      </c>
      <c r="N117" s="11">
        <f t="shared" si="9"/>
        <v>6.251476996139953</v>
      </c>
    </row>
    <row r="118" spans="1:14" x14ac:dyDescent="0.25">
      <c r="A118" s="5">
        <v>115</v>
      </c>
      <c r="B118" s="5">
        <f t="shared" si="10"/>
        <v>54</v>
      </c>
      <c r="C118" s="7">
        <f t="shared" si="11"/>
        <v>15.029038635185934</v>
      </c>
      <c r="D118" s="7">
        <f>C118*Data!$E$6</f>
        <v>1.5029038635185934</v>
      </c>
      <c r="E118" s="7">
        <f>IF(MOD(A118,12)=1,E117*(1+Data!$E$13),E117)</f>
        <v>1.5513282159785162</v>
      </c>
      <c r="F118" s="7">
        <f>IF(MOD(A118,12)=1,F117*(1+Data!$E$13),'Term Insurance'!F117)</f>
        <v>1.5513282159785162</v>
      </c>
      <c r="G118" s="26">
        <f t="shared" si="8"/>
        <v>2.3159830402141912</v>
      </c>
      <c r="H118" s="5">
        <f>IF(MOD(A118,12)=1,H117*(1+IF('Term Insurance'!A118&lt;=Data!$E$11,Data!$E$10,Data!$E$12)),H117)</f>
        <v>7.6991316480000016E-2</v>
      </c>
      <c r="I118" s="5">
        <f t="shared" si="7"/>
        <v>6.6541488315237096E-3</v>
      </c>
      <c r="J118" s="5">
        <f t="shared" si="12"/>
        <v>0.74645165876563435</v>
      </c>
      <c r="K118" s="19">
        <f t="shared" si="13"/>
        <v>5.0002729936623582E-3</v>
      </c>
      <c r="L118" s="7">
        <f>K118*Data!$E$14</f>
        <v>5.0002729936623584</v>
      </c>
      <c r="M118" s="7">
        <f>IF(A118=120,Data!$E$14*J118,0)</f>
        <v>0</v>
      </c>
      <c r="N118" s="11">
        <f t="shared" si="9"/>
        <v>6.20987873779079</v>
      </c>
    </row>
    <row r="119" spans="1:14" x14ac:dyDescent="0.25">
      <c r="A119" s="5">
        <v>116</v>
      </c>
      <c r="B119" s="5">
        <f t="shared" si="10"/>
        <v>54</v>
      </c>
      <c r="C119" s="7">
        <f t="shared" si="11"/>
        <v>14.929033175312687</v>
      </c>
      <c r="D119" s="7">
        <f>C119*Data!$E$6</f>
        <v>1.4929033175312689</v>
      </c>
      <c r="E119" s="7">
        <f>IF(MOD(A119,12)=1,E118*(1+Data!$E$13),E118)</f>
        <v>1.5513282159785162</v>
      </c>
      <c r="F119" s="7">
        <f>IF(MOD(A119,12)=1,F118*(1+Data!$E$13),'Term Insurance'!F118)</f>
        <v>1.5513282159785162</v>
      </c>
      <c r="G119" s="26">
        <f t="shared" si="8"/>
        <v>2.3005721443733216</v>
      </c>
      <c r="H119" s="5">
        <f>IF(MOD(A119,12)=1,H118*(1+IF('Term Insurance'!A119&lt;=Data!$E$11,Data!$E$10,Data!$E$12)),H118)</f>
        <v>7.6991316480000016E-2</v>
      </c>
      <c r="I119" s="5">
        <f t="shared" si="7"/>
        <v>6.6541488315237096E-3</v>
      </c>
      <c r="J119" s="5">
        <f t="shared" si="12"/>
        <v>0.74148465833267008</v>
      </c>
      <c r="K119" s="19">
        <f t="shared" si="13"/>
        <v>4.9670004329642808E-3</v>
      </c>
      <c r="L119" s="7">
        <f>K119*Data!$E$14</f>
        <v>4.967000432964281</v>
      </c>
      <c r="M119" s="7">
        <f>IF(A119=120,Data!$E$14*J119,0)</f>
        <v>0</v>
      </c>
      <c r="N119" s="11">
        <f t="shared" si="9"/>
        <v>6.1685572804438165</v>
      </c>
    </row>
    <row r="120" spans="1:14" x14ac:dyDescent="0.25">
      <c r="A120" s="5">
        <v>117</v>
      </c>
      <c r="B120" s="5">
        <f t="shared" si="10"/>
        <v>54</v>
      </c>
      <c r="C120" s="7">
        <f t="shared" si="11"/>
        <v>14.829693166653401</v>
      </c>
      <c r="D120" s="7">
        <f>C120*Data!$E$6</f>
        <v>1.4829693166653402</v>
      </c>
      <c r="E120" s="7">
        <f>IF(MOD(A120,12)=1,E119*(1+Data!$E$13),E119)</f>
        <v>1.5513282159785162</v>
      </c>
      <c r="F120" s="7">
        <f>IF(MOD(A120,12)=1,F119*(1+Data!$E$13),'Term Insurance'!F119)</f>
        <v>1.5513282159785162</v>
      </c>
      <c r="G120" s="26">
        <f t="shared" si="8"/>
        <v>2.2852637949270038</v>
      </c>
      <c r="H120" s="5">
        <f>IF(MOD(A120,12)=1,H119*(1+IF('Term Insurance'!A120&lt;=Data!$E$11,Data!$E$10,Data!$E$12)),H119)</f>
        <v>7.6991316480000016E-2</v>
      </c>
      <c r="I120" s="5">
        <f t="shared" si="7"/>
        <v>6.6541488315237096E-3</v>
      </c>
      <c r="J120" s="5">
        <f t="shared" si="12"/>
        <v>0.736550709059833</v>
      </c>
      <c r="K120" s="19">
        <f t="shared" si="13"/>
        <v>4.933949272837094E-3</v>
      </c>
      <c r="L120" s="7">
        <f>K120*Data!$E$14</f>
        <v>4.9339492728370944</v>
      </c>
      <c r="M120" s="7">
        <f>IF(A120=120,Data!$E$14*J120,0)</f>
        <v>0</v>
      </c>
      <c r="N120" s="11">
        <f t="shared" si="9"/>
        <v>6.1275107822239638</v>
      </c>
    </row>
    <row r="121" spans="1:14" x14ac:dyDescent="0.25">
      <c r="A121" s="5">
        <v>118</v>
      </c>
      <c r="B121" s="5">
        <f t="shared" si="10"/>
        <v>54</v>
      </c>
      <c r="C121" s="7">
        <f t="shared" si="11"/>
        <v>14.73101418119666</v>
      </c>
      <c r="D121" s="7">
        <f>C121*Data!$E$6</f>
        <v>1.473101418119666</v>
      </c>
      <c r="E121" s="7">
        <f>IF(MOD(A121,12)=1,E120*(1+Data!$E$13),E120)</f>
        <v>1.5513282159785162</v>
      </c>
      <c r="F121" s="7">
        <f>IF(MOD(A121,12)=1,F120*(1+Data!$E$13),'Term Insurance'!F120)</f>
        <v>1.5513282159785162</v>
      </c>
      <c r="G121" s="26">
        <f t="shared" si="8"/>
        <v>2.2700573095162668</v>
      </c>
      <c r="H121" s="5">
        <f>IF(MOD(A121,12)=1,H120*(1+IF('Term Insurance'!A121&lt;=Data!$E$11,Data!$E$10,Data!$E$12)),H120)</f>
        <v>7.6991316480000016E-2</v>
      </c>
      <c r="I121" s="5">
        <f t="shared" si="7"/>
        <v>6.6541488315237096E-3</v>
      </c>
      <c r="J121" s="5">
        <f t="shared" si="12"/>
        <v>0.73164959101978455</v>
      </c>
      <c r="K121" s="19">
        <f t="shared" si="13"/>
        <v>4.9011180400484475E-3</v>
      </c>
      <c r="L121" s="7">
        <f>K121*Data!$E$14</f>
        <v>4.9011180400484475</v>
      </c>
      <c r="M121" s="7">
        <f>IF(A121=120,Data!$E$14*J121,0)</f>
        <v>0</v>
      </c>
      <c r="N121" s="11">
        <f t="shared" si="9"/>
        <v>6.0867374135122789</v>
      </c>
    </row>
    <row r="122" spans="1:14" x14ac:dyDescent="0.25">
      <c r="A122" s="5">
        <v>119</v>
      </c>
      <c r="B122" s="5">
        <f t="shared" si="10"/>
        <v>54</v>
      </c>
      <c r="C122" s="7">
        <f t="shared" si="11"/>
        <v>14.632991820395691</v>
      </c>
      <c r="D122" s="7">
        <f>C122*Data!$E$6</f>
        <v>1.4632991820395693</v>
      </c>
      <c r="E122" s="7">
        <f>IF(MOD(A122,12)=1,E121*(1+Data!$E$13),E121)</f>
        <v>1.5513282159785162</v>
      </c>
      <c r="F122" s="7">
        <f>IF(MOD(A122,12)=1,F121*(1+Data!$E$13),'Term Insurance'!F121)</f>
        <v>1.5513282159785162</v>
      </c>
      <c r="G122" s="26">
        <f t="shared" si="8"/>
        <v>2.2549520103226572</v>
      </c>
      <c r="H122" s="5">
        <f>IF(MOD(A122,12)=1,H121*(1+IF('Term Insurance'!A122&lt;=Data!$E$11,Data!$E$10,Data!$E$12)),H121)</f>
        <v>7.6991316480000016E-2</v>
      </c>
      <c r="I122" s="5">
        <f t="shared" si="7"/>
        <v>6.6541488315237096E-3</v>
      </c>
      <c r="J122" s="5">
        <f t="shared" si="12"/>
        <v>0.72678108574861544</v>
      </c>
      <c r="K122" s="19">
        <f t="shared" si="13"/>
        <v>4.8685052711690997E-3</v>
      </c>
      <c r="L122" s="7">
        <f>K122*Data!$E$14</f>
        <v>4.8685052711690995</v>
      </c>
      <c r="M122" s="7">
        <f>IF(A122=120,Data!$E$14*J122,0)</f>
        <v>0</v>
      </c>
      <c r="N122" s="11">
        <f t="shared" si="9"/>
        <v>6.0462353568643641</v>
      </c>
    </row>
    <row r="123" spans="1:14" x14ac:dyDescent="0.25">
      <c r="A123" s="5">
        <v>120</v>
      </c>
      <c r="B123" s="5">
        <f t="shared" si="10"/>
        <v>54</v>
      </c>
      <c r="C123" s="7">
        <f t="shared" si="11"/>
        <v>14.535621714972308</v>
      </c>
      <c r="D123" s="7">
        <f>C123*Data!$E$6</f>
        <v>1.4535621714972309</v>
      </c>
      <c r="E123" s="7">
        <f>IF(MOD(A123,12)=1,E122*(1+Data!$E$13),E122)</f>
        <v>1.5513282159785162</v>
      </c>
      <c r="F123" s="7">
        <f>IF(MOD(A123,12)=1,F122*(1+Data!$E$13),'Term Insurance'!F122)</f>
        <v>1.5513282159785162</v>
      </c>
      <c r="G123" s="26">
        <f t="shared" si="8"/>
        <v>2.2399472240380267</v>
      </c>
      <c r="H123" s="5">
        <f>IF(MOD(A123,12)=1,H122*(1+IF('Term Insurance'!A123&lt;=Data!$E$11,Data!$E$10,Data!$E$12)),H122)</f>
        <v>7.6991316480000016E-2</v>
      </c>
      <c r="I123" s="5">
        <f t="shared" si="7"/>
        <v>6.6541488315237096E-3</v>
      </c>
      <c r="J123" s="5">
        <f t="shared" si="12"/>
        <v>0.72194497623610776</v>
      </c>
      <c r="K123" s="19">
        <f t="shared" si="13"/>
        <v>4.836109512507682E-3</v>
      </c>
      <c r="L123" s="7">
        <f>K123*Data!$E$14</f>
        <v>4.8361095125076821</v>
      </c>
      <c r="M123" s="7">
        <f>IF(A123=120,Data!$E$14*J123,0)</f>
        <v>721.94497623610778</v>
      </c>
      <c r="N123" s="11">
        <f t="shared" si="9"/>
        <v>-715.93897342917842</v>
      </c>
    </row>
  </sheetData>
  <mergeCells count="2">
    <mergeCell ref="Q14:S15"/>
    <mergeCell ref="P14:P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Term Insurance</vt:lpstr>
      <vt:lpstr>Endowment 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Goel, Ankur</dc:creator>
  <cp:lastModifiedBy>Jyoti Dubey</cp:lastModifiedBy>
  <dcterms:created xsi:type="dcterms:W3CDTF">2019-03-17T04:18:28Z</dcterms:created>
  <dcterms:modified xsi:type="dcterms:W3CDTF">2019-07-06T10:30:16Z</dcterms:modified>
</cp:coreProperties>
</file>