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Z:\Year 2021_March Exam\Examiners Report\To be send to IT\"/>
    </mc:Choice>
  </mc:AlternateContent>
  <bookViews>
    <workbookView xWindow="-120" yWindow="-120" windowWidth="29040" windowHeight="15840" tabRatio="751"/>
  </bookViews>
  <sheets>
    <sheet name="Examiner Report" sheetId="54" r:id="rId1"/>
    <sheet name="Audit trail" sheetId="53" r:id="rId2"/>
    <sheet name="Original_Data" sheetId="44" r:id="rId3"/>
    <sheet name="Corrected_Data" sheetId="3" r:id="rId4"/>
    <sheet name="Decrements and Parameters" sheetId="4" r:id="rId5"/>
    <sheet name="Projections" sheetId="5" r:id="rId6"/>
    <sheet name="Data Table" sheetId="6" r:id="rId7"/>
    <sheet name="Chart" sheetId="52" r:id="rId8"/>
  </sheets>
  <definedNames>
    <definedName name="_xlnm._FilterDatabase" localSheetId="3" hidden="1">Corrected_Data!$B$8:$K$384</definedName>
    <definedName name="_xlnm._FilterDatabase" localSheetId="2" hidden="1">Original_Data!$B$3:$J$27</definedName>
    <definedName name="Age_OnVal_Date">Projections!$F$9</definedName>
    <definedName name="Completed_yrs_service">Projections!$F$11</definedName>
    <definedName name="Curr_Salary">Projections!$C$14</definedName>
    <definedName name="Discount_Rate">'Decrements and Parameters'!$F$6</definedName>
    <definedName name="DoV">'Decrements and Parameters'!$F$8</definedName>
    <definedName name="Max_Benefit_Amt">'Decrements and Parameters'!$F$9</definedName>
    <definedName name="Retirement_Age">Projections!$C$16</definedName>
    <definedName name="Salary_Percentage">'Decrements and Parameters'!$F$4</definedName>
  </definedNames>
  <calcPr calcId="152511"/>
  <fileRecoveryPr autoRecover="0"/>
</workbook>
</file>

<file path=xl/calcChain.xml><?xml version="1.0" encoding="utf-8"?>
<calcChain xmlns="http://schemas.openxmlformats.org/spreadsheetml/2006/main">
  <c r="C16" i="4" l="1"/>
  <c r="D16" i="4" s="1"/>
  <c r="K10" i="3"/>
  <c r="K11" i="3" s="1"/>
  <c r="K12" i="3" s="1"/>
  <c r="K13" i="3" s="1"/>
  <c r="K14" i="3" s="1"/>
  <c r="K15" i="3" s="1"/>
  <c r="K16" i="3" s="1"/>
  <c r="K17" i="3" s="1"/>
  <c r="K18" i="3" s="1"/>
  <c r="K19" i="3" s="1"/>
  <c r="K20" i="3" s="1"/>
  <c r="K21" i="3" s="1"/>
  <c r="K22" i="3" s="1"/>
  <c r="K23" i="3" s="1"/>
  <c r="K24" i="3" s="1"/>
  <c r="K25" i="3" s="1"/>
  <c r="K26" i="3" s="1"/>
  <c r="K27" i="3" s="1"/>
  <c r="K28" i="3" s="1"/>
  <c r="K29" i="3" s="1"/>
  <c r="K30" i="3" s="1"/>
  <c r="K31" i="3" s="1"/>
  <c r="K32" i="3" s="1"/>
  <c r="K33" i="3" s="1"/>
  <c r="J17" i="4"/>
  <c r="J18" i="4" s="1"/>
  <c r="J19" i="4" s="1"/>
  <c r="J20" i="4" s="1"/>
  <c r="J21" i="4" s="1"/>
  <c r="J22" i="4" s="1"/>
  <c r="J23" i="4" s="1"/>
  <c r="J24" i="4" s="1"/>
  <c r="J25" i="4" s="1"/>
  <c r="J26" i="4" s="1"/>
  <c r="J27" i="4" s="1"/>
  <c r="J28" i="4" s="1"/>
  <c r="J29" i="4" s="1"/>
  <c r="J30" i="4" s="1"/>
  <c r="J31" i="4" s="1"/>
  <c r="J32" i="4" s="1"/>
  <c r="J33" i="4" s="1"/>
  <c r="J34" i="4" s="1"/>
  <c r="J35" i="4" s="1"/>
  <c r="J36" i="4" s="1"/>
  <c r="J37" i="4" s="1"/>
  <c r="J38" i="4" s="1"/>
  <c r="J39" i="4" s="1"/>
  <c r="J40" i="4" s="1"/>
  <c r="J41" i="4" s="1"/>
  <c r="J42" i="4" s="1"/>
  <c r="J43" i="4" s="1"/>
  <c r="J44" i="4" s="1"/>
  <c r="J45" i="4" s="1"/>
  <c r="J46" i="4" s="1"/>
  <c r="J47" i="4" s="1"/>
  <c r="J48" i="4" s="1"/>
  <c r="J49" i="4" s="1"/>
  <c r="J50" i="4" s="1"/>
  <c r="J51" i="4" s="1"/>
  <c r="J52" i="4" s="1"/>
  <c r="J53" i="4" s="1"/>
  <c r="J54" i="4" s="1"/>
  <c r="J55" i="4" s="1"/>
  <c r="J56" i="4" s="1"/>
  <c r="J57" i="4" s="1"/>
  <c r="J58" i="4" s="1"/>
  <c r="J59" i="4" s="1"/>
  <c r="J60" i="4" s="1"/>
  <c r="J61" i="4" s="1"/>
  <c r="J62" i="4" s="1"/>
  <c r="J63" i="4" s="1"/>
  <c r="J64" i="4" s="1"/>
  <c r="J65" i="4" s="1"/>
  <c r="J66" i="4" s="1"/>
  <c r="J67" i="4" s="1"/>
  <c r="J68" i="4" s="1"/>
  <c r="J69" i="4" s="1"/>
  <c r="J70" i="4" s="1"/>
  <c r="J71" i="4" s="1"/>
  <c r="J72" i="4" s="1"/>
  <c r="J73" i="4" s="1"/>
  <c r="J74" i="4" s="1"/>
  <c r="J75" i="4" s="1"/>
  <c r="J76" i="4" s="1"/>
  <c r="J77" i="4" s="1"/>
  <c r="J78" i="4" s="1"/>
  <c r="I17" i="4"/>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G33" i="3"/>
  <c r="G32" i="3"/>
  <c r="G31" i="3"/>
  <c r="G30" i="3"/>
  <c r="G29" i="3"/>
  <c r="G28" i="3"/>
  <c r="G27" i="3"/>
  <c r="G26" i="3"/>
  <c r="G25" i="3"/>
  <c r="G24" i="3"/>
  <c r="G23" i="3"/>
  <c r="G22" i="3"/>
  <c r="G21" i="3"/>
  <c r="G20" i="3"/>
  <c r="G19" i="3"/>
  <c r="G18" i="3"/>
  <c r="G17" i="3"/>
  <c r="G16" i="3"/>
  <c r="G15" i="3"/>
  <c r="G14" i="3"/>
  <c r="G13" i="3"/>
  <c r="G12" i="3"/>
  <c r="G11" i="3"/>
  <c r="G10" i="3"/>
  <c r="G9" i="3"/>
  <c r="F33" i="3"/>
  <c r="F32" i="3"/>
  <c r="F31" i="3"/>
  <c r="F30" i="3"/>
  <c r="F29" i="3"/>
  <c r="F28" i="3"/>
  <c r="F27" i="3"/>
  <c r="F26" i="3"/>
  <c r="F25" i="3"/>
  <c r="F24" i="3"/>
  <c r="F23" i="3"/>
  <c r="F22" i="3"/>
  <c r="F21" i="3"/>
  <c r="F20" i="3"/>
  <c r="F19" i="3"/>
  <c r="F18" i="3"/>
  <c r="F17" i="3"/>
  <c r="F16" i="3"/>
  <c r="F15" i="3"/>
  <c r="F14" i="3"/>
  <c r="E33" i="3"/>
  <c r="H33" i="3" s="1"/>
  <c r="D33" i="3"/>
  <c r="C33" i="3"/>
  <c r="E32" i="3"/>
  <c r="H32" i="3" s="1"/>
  <c r="D32" i="3"/>
  <c r="C32" i="3"/>
  <c r="E31" i="3"/>
  <c r="H31" i="3" s="1"/>
  <c r="D31" i="3"/>
  <c r="C31" i="3"/>
  <c r="E30" i="3"/>
  <c r="H30" i="3" s="1"/>
  <c r="D30" i="3"/>
  <c r="C30" i="3"/>
  <c r="E29" i="3"/>
  <c r="H29" i="3" s="1"/>
  <c r="D29" i="3"/>
  <c r="C29" i="3"/>
  <c r="E28" i="3"/>
  <c r="H28" i="3" s="1"/>
  <c r="D28" i="3"/>
  <c r="C28" i="3"/>
  <c r="E27" i="3"/>
  <c r="H27" i="3" s="1"/>
  <c r="D27" i="3"/>
  <c r="C27" i="3"/>
  <c r="E26" i="3"/>
  <c r="H26" i="3" s="1"/>
  <c r="D26" i="3"/>
  <c r="C26" i="3"/>
  <c r="E25" i="3"/>
  <c r="H25" i="3" s="1"/>
  <c r="D25" i="3"/>
  <c r="C25" i="3"/>
  <c r="E24" i="3"/>
  <c r="H24" i="3" s="1"/>
  <c r="D24" i="3"/>
  <c r="C24" i="3"/>
  <c r="E23" i="3"/>
  <c r="H23" i="3" s="1"/>
  <c r="D23" i="3"/>
  <c r="C23" i="3"/>
  <c r="E22" i="3"/>
  <c r="H22" i="3" s="1"/>
  <c r="D22" i="3"/>
  <c r="C22" i="3"/>
  <c r="E21" i="3"/>
  <c r="H21" i="3" s="1"/>
  <c r="D21" i="3"/>
  <c r="C21" i="3"/>
  <c r="E20" i="3"/>
  <c r="H20" i="3" s="1"/>
  <c r="D20" i="3"/>
  <c r="C20" i="3"/>
  <c r="E19" i="3"/>
  <c r="H19" i="3" s="1"/>
  <c r="D19" i="3"/>
  <c r="C19" i="3"/>
  <c r="E18" i="3"/>
  <c r="H18" i="3" s="1"/>
  <c r="D18" i="3"/>
  <c r="C18" i="3"/>
  <c r="E17" i="3"/>
  <c r="H17" i="3" s="1"/>
  <c r="D17" i="3"/>
  <c r="C17" i="3"/>
  <c r="E16" i="3"/>
  <c r="H16" i="3" s="1"/>
  <c r="D16" i="3"/>
  <c r="C16" i="3"/>
  <c r="E15" i="3"/>
  <c r="H15" i="3" s="1"/>
  <c r="D15" i="3"/>
  <c r="C15" i="3"/>
  <c r="E14" i="3"/>
  <c r="H14" i="3" s="1"/>
  <c r="D14" i="3"/>
  <c r="C14" i="3"/>
  <c r="E13" i="3"/>
  <c r="H13" i="3" s="1"/>
  <c r="D13" i="3"/>
  <c r="C13" i="3"/>
  <c r="E12" i="3"/>
  <c r="H12" i="3" s="1"/>
  <c r="D12" i="3"/>
  <c r="C12" i="3"/>
  <c r="E11" i="3"/>
  <c r="H11" i="3" s="1"/>
  <c r="D11" i="3"/>
  <c r="C11" i="3"/>
  <c r="E10" i="3"/>
  <c r="H10" i="3" s="1"/>
  <c r="D10" i="3"/>
  <c r="C10" i="3"/>
  <c r="E9" i="3"/>
  <c r="H9" i="3" s="1"/>
  <c r="D9" i="3"/>
  <c r="C9" i="3"/>
  <c r="B33" i="3"/>
  <c r="B32" i="3"/>
  <c r="B31" i="3"/>
  <c r="B30" i="3"/>
  <c r="B29" i="3"/>
  <c r="B28" i="3"/>
  <c r="B27" i="3"/>
  <c r="B26" i="3"/>
  <c r="B25" i="3"/>
  <c r="B24" i="3"/>
  <c r="B23" i="3"/>
  <c r="B22" i="3"/>
  <c r="B21" i="3"/>
  <c r="B20" i="3"/>
  <c r="B19" i="3"/>
  <c r="B18" i="3"/>
  <c r="B17" i="3"/>
  <c r="B16" i="3"/>
  <c r="B15" i="3"/>
  <c r="B14" i="3"/>
  <c r="B13" i="3"/>
  <c r="B12" i="3"/>
  <c r="B11" i="3"/>
  <c r="B10" i="3"/>
  <c r="B9" i="3"/>
  <c r="J33" i="3"/>
  <c r="J32" i="3"/>
  <c r="J31" i="3"/>
  <c r="J30" i="3"/>
  <c r="J29" i="3"/>
  <c r="J28" i="3"/>
  <c r="J27" i="3"/>
  <c r="J26" i="3"/>
  <c r="J25" i="3"/>
  <c r="J24" i="3"/>
  <c r="J23" i="3"/>
  <c r="J22" i="3"/>
  <c r="J21" i="3"/>
  <c r="J20" i="3"/>
  <c r="J19" i="3"/>
  <c r="J18" i="3"/>
  <c r="J17" i="3"/>
  <c r="J16" i="3"/>
  <c r="J15" i="3"/>
  <c r="J14" i="3"/>
  <c r="J13" i="3"/>
  <c r="J12" i="3"/>
  <c r="J11" i="3"/>
  <c r="J10" i="3"/>
  <c r="J9" i="3"/>
  <c r="C17" i="4" l="1"/>
  <c r="I2" i="44"/>
  <c r="J3" i="6"/>
  <c r="D4" i="52" s="1"/>
  <c r="K3" i="6"/>
  <c r="E4" i="52" s="1"/>
  <c r="L3" i="6"/>
  <c r="D5" i="52" s="1"/>
  <c r="M3" i="6"/>
  <c r="E5" i="52" s="1"/>
  <c r="H3" i="6"/>
  <c r="I3" i="6"/>
  <c r="E3" i="52" s="1"/>
  <c r="C15" i="5"/>
  <c r="C18" i="4" l="1"/>
  <c r="D17" i="4"/>
  <c r="F16" i="5"/>
  <c r="G17" i="4"/>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G61" i="4" s="1"/>
  <c r="G62" i="4" s="1"/>
  <c r="G63" i="4" s="1"/>
  <c r="G64" i="4" s="1"/>
  <c r="G65" i="4" s="1"/>
  <c r="G66" i="4" s="1"/>
  <c r="G67" i="4" s="1"/>
  <c r="G68" i="4" s="1"/>
  <c r="G69" i="4" s="1"/>
  <c r="G70" i="4" s="1"/>
  <c r="G71" i="4" s="1"/>
  <c r="G72" i="4" s="1"/>
  <c r="G73" i="4" s="1"/>
  <c r="G74" i="4" s="1"/>
  <c r="G75" i="4" s="1"/>
  <c r="G76" i="4" s="1"/>
  <c r="G77" i="4" s="1"/>
  <c r="G78" i="4" s="1"/>
  <c r="C19" i="4" l="1"/>
  <c r="D18" i="4"/>
  <c r="D3" i="52"/>
  <c r="D19" i="4" l="1"/>
  <c r="C20" i="4"/>
  <c r="L11" i="3"/>
  <c r="O11" i="3" s="1"/>
  <c r="L16" i="3"/>
  <c r="O16" i="3" s="1"/>
  <c r="L19" i="3"/>
  <c r="O19" i="3" s="1"/>
  <c r="L23" i="3"/>
  <c r="O23" i="3" s="1"/>
  <c r="L24" i="3"/>
  <c r="O24" i="3" s="1"/>
  <c r="L27" i="3"/>
  <c r="O27" i="3" s="1"/>
  <c r="L31" i="3"/>
  <c r="O31" i="3" s="1"/>
  <c r="L32" i="3"/>
  <c r="O32" i="3" s="1"/>
  <c r="D20" i="4" l="1"/>
  <c r="C21" i="4"/>
  <c r="L28" i="3"/>
  <c r="O28" i="3" s="1"/>
  <c r="L20" i="3"/>
  <c r="O20" i="3" s="1"/>
  <c r="L12" i="3"/>
  <c r="O12" i="3" s="1"/>
  <c r="L15" i="3"/>
  <c r="O15" i="3" s="1"/>
  <c r="R3" i="3"/>
  <c r="R5" i="3"/>
  <c r="L30" i="3"/>
  <c r="O30" i="3" s="1"/>
  <c r="L22" i="3"/>
  <c r="O22" i="3" s="1"/>
  <c r="L14" i="3"/>
  <c r="O14" i="3" s="1"/>
  <c r="L29" i="3"/>
  <c r="O29" i="3" s="1"/>
  <c r="L21" i="3"/>
  <c r="O21" i="3" s="1"/>
  <c r="L13" i="3"/>
  <c r="O13" i="3" s="1"/>
  <c r="L9" i="3"/>
  <c r="O9" i="3" s="1"/>
  <c r="L10" i="3"/>
  <c r="O10" i="3" s="1"/>
  <c r="L26" i="3"/>
  <c r="O26" i="3" s="1"/>
  <c r="L18" i="3"/>
  <c r="O18" i="3" s="1"/>
  <c r="L33" i="3"/>
  <c r="O33" i="3" s="1"/>
  <c r="L25" i="3"/>
  <c r="O25" i="3" s="1"/>
  <c r="L17" i="3"/>
  <c r="O17" i="3" s="1"/>
  <c r="C8" i="5"/>
  <c r="C22" i="4" l="1"/>
  <c r="D21" i="4"/>
  <c r="C11" i="5"/>
  <c r="C12" i="5"/>
  <c r="C13" i="5"/>
  <c r="C14" i="5"/>
  <c r="C16" i="5"/>
  <c r="C9" i="5"/>
  <c r="C17" i="5" s="1"/>
  <c r="C10" i="5"/>
  <c r="R4" i="3"/>
  <c r="R6" i="3"/>
  <c r="M9" i="3"/>
  <c r="M33" i="3"/>
  <c r="D22" i="4" l="1"/>
  <c r="C23" i="4"/>
  <c r="M11" i="3"/>
  <c r="D23" i="4" l="1"/>
  <c r="C24" i="4"/>
  <c r="M28" i="3"/>
  <c r="M20" i="3"/>
  <c r="M19" i="3"/>
  <c r="M12" i="3"/>
  <c r="M22" i="3"/>
  <c r="M23" i="3"/>
  <c r="M14" i="3"/>
  <c r="M30" i="3"/>
  <c r="M31" i="3"/>
  <c r="M16" i="3"/>
  <c r="M24" i="3"/>
  <c r="M32" i="3"/>
  <c r="M21" i="3"/>
  <c r="M25" i="3"/>
  <c r="M18" i="3"/>
  <c r="M26" i="3"/>
  <c r="M13" i="3"/>
  <c r="M17" i="3"/>
  <c r="M29" i="3"/>
  <c r="M10" i="3"/>
  <c r="M15" i="3"/>
  <c r="M27" i="3"/>
  <c r="D24" i="4" l="1"/>
  <c r="C25" i="4"/>
  <c r="F11" i="5"/>
  <c r="F9" i="5"/>
  <c r="D25" i="4" l="1"/>
  <c r="C26" i="4"/>
  <c r="D8" i="6"/>
  <c r="G12" i="5"/>
  <c r="K8" i="6" s="1"/>
  <c r="F12" i="5"/>
  <c r="H12" i="5"/>
  <c r="M8" i="6" s="1"/>
  <c r="C8" i="6"/>
  <c r="B23" i="5"/>
  <c r="D26" i="4" l="1"/>
  <c r="C27" i="4"/>
  <c r="T23" i="5"/>
  <c r="F23" i="5"/>
  <c r="R23" i="5" s="1"/>
  <c r="L23" i="5"/>
  <c r="D23" i="5"/>
  <c r="U23" i="5"/>
  <c r="M23" i="5"/>
  <c r="E23" i="5"/>
  <c r="B24" i="5"/>
  <c r="I8" i="6"/>
  <c r="F10" i="5"/>
  <c r="F8" i="6"/>
  <c r="E8" i="6"/>
  <c r="G8" i="6"/>
  <c r="D27" i="4" l="1"/>
  <c r="C28" i="4"/>
  <c r="AB23" i="5"/>
  <c r="T24" i="5"/>
  <c r="F24" i="5"/>
  <c r="AB24" i="5" s="1"/>
  <c r="AE24" i="5" s="1"/>
  <c r="Z23" i="5"/>
  <c r="J23" i="5"/>
  <c r="D24" i="5"/>
  <c r="L24" i="5"/>
  <c r="N23" i="5"/>
  <c r="B25" i="5"/>
  <c r="C29" i="4" l="1"/>
  <c r="D28" i="4"/>
  <c r="AD24" i="5"/>
  <c r="V23" i="5"/>
  <c r="Z24" i="5"/>
  <c r="R24" i="5"/>
  <c r="T25" i="5"/>
  <c r="F25" i="5"/>
  <c r="AB25" i="5" s="1"/>
  <c r="J24" i="5"/>
  <c r="L25" i="5"/>
  <c r="D25" i="5"/>
  <c r="N24" i="5"/>
  <c r="B26" i="5"/>
  <c r="AD25" i="5" l="1"/>
  <c r="AE25" i="5"/>
  <c r="C30" i="4"/>
  <c r="D29" i="4"/>
  <c r="V24" i="5"/>
  <c r="Z25" i="5"/>
  <c r="J25" i="5"/>
  <c r="F26" i="5"/>
  <c r="J26" i="5" s="1"/>
  <c r="R25" i="5"/>
  <c r="T26" i="5"/>
  <c r="D26" i="5"/>
  <c r="L26" i="5"/>
  <c r="N25" i="5"/>
  <c r="B27" i="5"/>
  <c r="D30" i="4" l="1"/>
  <c r="C31" i="4"/>
  <c r="AB26" i="5"/>
  <c r="V25" i="5"/>
  <c r="Z26" i="5"/>
  <c r="T27" i="5"/>
  <c r="F27" i="5"/>
  <c r="AB27" i="5" s="1"/>
  <c r="R26" i="5"/>
  <c r="D27" i="5"/>
  <c r="L27" i="5"/>
  <c r="N26" i="5"/>
  <c r="B28" i="5"/>
  <c r="AE27" i="5" l="1"/>
  <c r="AD26" i="5"/>
  <c r="AE26" i="5"/>
  <c r="C32" i="4"/>
  <c r="D31" i="4"/>
  <c r="AD27" i="5"/>
  <c r="V26" i="5"/>
  <c r="F28" i="5"/>
  <c r="Z28" i="5" s="1"/>
  <c r="J27" i="5"/>
  <c r="T28" i="5"/>
  <c r="Z27" i="5"/>
  <c r="R27" i="5"/>
  <c r="L28" i="5"/>
  <c r="D28" i="5"/>
  <c r="N27" i="5"/>
  <c r="B29" i="5"/>
  <c r="C33" i="4" l="1"/>
  <c r="D32" i="4"/>
  <c r="AB28" i="5"/>
  <c r="V27" i="5"/>
  <c r="R28" i="5"/>
  <c r="J28" i="5"/>
  <c r="T29" i="5"/>
  <c r="F29" i="5"/>
  <c r="AB29" i="5" s="1"/>
  <c r="D29" i="5"/>
  <c r="L29" i="5"/>
  <c r="B30" i="5"/>
  <c r="N28" i="5"/>
  <c r="AE29" i="5" l="1"/>
  <c r="AD28" i="5"/>
  <c r="AE28" i="5"/>
  <c r="C34" i="4"/>
  <c r="C23" i="5"/>
  <c r="D33" i="4"/>
  <c r="AD29" i="5"/>
  <c r="V28" i="5"/>
  <c r="F30" i="5"/>
  <c r="R30" i="5" s="1"/>
  <c r="J29" i="5"/>
  <c r="T30" i="5"/>
  <c r="Z29" i="5"/>
  <c r="R29" i="5"/>
  <c r="B31" i="5"/>
  <c r="L30" i="5"/>
  <c r="D30" i="5"/>
  <c r="N29" i="5"/>
  <c r="M24" i="5" l="1"/>
  <c r="U24" i="5"/>
  <c r="P23" i="5"/>
  <c r="H23" i="5"/>
  <c r="G23" i="5"/>
  <c r="E24" i="5"/>
  <c r="W23" i="5"/>
  <c r="O23" i="5"/>
  <c r="X23" i="5"/>
  <c r="C35" i="4"/>
  <c r="C24" i="5"/>
  <c r="D34" i="4"/>
  <c r="AB30" i="5"/>
  <c r="V29" i="5"/>
  <c r="J30" i="5"/>
  <c r="Z30" i="5"/>
  <c r="T31" i="5"/>
  <c r="F31" i="5"/>
  <c r="AB31" i="5" s="1"/>
  <c r="B32" i="5"/>
  <c r="D31" i="5"/>
  <c r="L31" i="5"/>
  <c r="N30" i="5"/>
  <c r="Y23" i="5" l="1"/>
  <c r="Q23" i="5"/>
  <c r="AD30" i="5"/>
  <c r="AE30" i="5"/>
  <c r="AE31" i="5"/>
  <c r="H24" i="5"/>
  <c r="E25" i="5"/>
  <c r="G24" i="5"/>
  <c r="W24" i="5"/>
  <c r="O24" i="5"/>
  <c r="I23" i="5"/>
  <c r="C36" i="4"/>
  <c r="D35" i="4"/>
  <c r="C25" i="5"/>
  <c r="U25" i="5"/>
  <c r="X24" i="5"/>
  <c r="P24" i="5"/>
  <c r="M25" i="5"/>
  <c r="AD31" i="5"/>
  <c r="V30" i="5"/>
  <c r="F32" i="5"/>
  <c r="R32" i="5" s="1"/>
  <c r="R31" i="5"/>
  <c r="J31" i="5"/>
  <c r="T32" i="5"/>
  <c r="Z31" i="5"/>
  <c r="L32" i="5"/>
  <c r="B33" i="5"/>
  <c r="D32" i="5"/>
  <c r="N31" i="5"/>
  <c r="I24" i="5" l="1"/>
  <c r="M26" i="5"/>
  <c r="P25" i="5"/>
  <c r="C37" i="4"/>
  <c r="D36" i="4"/>
  <c r="C26" i="5"/>
  <c r="U26" i="5"/>
  <c r="X25" i="5"/>
  <c r="Q24" i="5"/>
  <c r="G25" i="5"/>
  <c r="O25" i="5"/>
  <c r="Q25" i="5" s="1"/>
  <c r="W25" i="5"/>
  <c r="Y24" i="5"/>
  <c r="E26" i="5"/>
  <c r="H25" i="5"/>
  <c r="AB32" i="5"/>
  <c r="V31" i="5"/>
  <c r="F33" i="5"/>
  <c r="J33" i="5" s="1"/>
  <c r="Z32" i="5"/>
  <c r="J32" i="5"/>
  <c r="T33" i="5"/>
  <c r="B34" i="5"/>
  <c r="D33" i="5"/>
  <c r="L33" i="5"/>
  <c r="N32" i="5"/>
  <c r="AD32" i="5" l="1"/>
  <c r="AE32" i="5"/>
  <c r="Y25" i="5"/>
  <c r="E27" i="5"/>
  <c r="H26" i="5"/>
  <c r="I25" i="5"/>
  <c r="U27" i="5"/>
  <c r="X26" i="5"/>
  <c r="G26" i="5"/>
  <c r="O26" i="5"/>
  <c r="W26" i="5"/>
  <c r="C27" i="5"/>
  <c r="D37" i="4"/>
  <c r="C38" i="4"/>
  <c r="M27" i="5"/>
  <c r="P26" i="5"/>
  <c r="R33" i="5"/>
  <c r="Z33" i="5"/>
  <c r="AB33" i="5"/>
  <c r="V32" i="5"/>
  <c r="T34" i="5"/>
  <c r="F34" i="5"/>
  <c r="J34" i="5" s="1"/>
  <c r="B35" i="5"/>
  <c r="L34" i="5"/>
  <c r="D34" i="5"/>
  <c r="N33" i="5"/>
  <c r="I26" i="5" l="1"/>
  <c r="Y26" i="5"/>
  <c r="AD33" i="5"/>
  <c r="AE33" i="5"/>
  <c r="C39" i="4"/>
  <c r="D38" i="4"/>
  <c r="C28" i="5"/>
  <c r="W27" i="5"/>
  <c r="O27" i="5"/>
  <c r="G27" i="5"/>
  <c r="X27" i="5"/>
  <c r="Y27" i="5" s="1"/>
  <c r="U28" i="5"/>
  <c r="P27" i="5"/>
  <c r="M28" i="5"/>
  <c r="Q26" i="5"/>
  <c r="E28" i="5"/>
  <c r="H27" i="5"/>
  <c r="AB34" i="5"/>
  <c r="V33" i="5"/>
  <c r="R34" i="5"/>
  <c r="T35" i="5"/>
  <c r="F35" i="5"/>
  <c r="AB35" i="5" s="1"/>
  <c r="AE35" i="5" s="1"/>
  <c r="Z34" i="5"/>
  <c r="B36" i="5"/>
  <c r="L35" i="5"/>
  <c r="D35" i="5"/>
  <c r="N34" i="5"/>
  <c r="AD34" i="5" l="1"/>
  <c r="AE34" i="5"/>
  <c r="M29" i="5"/>
  <c r="P28" i="5"/>
  <c r="I27" i="5"/>
  <c r="Q27" i="5"/>
  <c r="H28" i="5"/>
  <c r="E29" i="5"/>
  <c r="G28" i="5"/>
  <c r="O28" i="5"/>
  <c r="W28" i="5"/>
  <c r="U29" i="5"/>
  <c r="X28" i="5"/>
  <c r="C29" i="5"/>
  <c r="C40" i="4"/>
  <c r="D39" i="4"/>
  <c r="AD35" i="5"/>
  <c r="V34" i="5"/>
  <c r="D36" i="5"/>
  <c r="B37" i="5"/>
  <c r="L36" i="5"/>
  <c r="Z35" i="5"/>
  <c r="J35" i="5"/>
  <c r="R35" i="5"/>
  <c r="T36" i="5"/>
  <c r="F36" i="5"/>
  <c r="AB36" i="5" s="1"/>
  <c r="AD36" i="5" s="1"/>
  <c r="N35" i="5"/>
  <c r="Q28" i="5" l="1"/>
  <c r="I28" i="5"/>
  <c r="Y28" i="5"/>
  <c r="H29" i="5"/>
  <c r="E30" i="5"/>
  <c r="X29" i="5"/>
  <c r="U30" i="5"/>
  <c r="W29" i="5"/>
  <c r="O29" i="5"/>
  <c r="G29" i="5"/>
  <c r="C41" i="4"/>
  <c r="D40" i="4"/>
  <c r="C30" i="5"/>
  <c r="P29" i="5"/>
  <c r="M30" i="5"/>
  <c r="V35" i="5"/>
  <c r="D37" i="5"/>
  <c r="L37" i="5"/>
  <c r="T37" i="5"/>
  <c r="B38" i="5"/>
  <c r="J36" i="5"/>
  <c r="R36" i="5"/>
  <c r="F37" i="5"/>
  <c r="AB37" i="5" s="1"/>
  <c r="AD37" i="5" s="1"/>
  <c r="Z36" i="5"/>
  <c r="N36" i="5"/>
  <c r="I29" i="5" l="1"/>
  <c r="Q29" i="5"/>
  <c r="W30" i="5"/>
  <c r="G30" i="5"/>
  <c r="O30" i="5"/>
  <c r="X30" i="5"/>
  <c r="U31" i="5"/>
  <c r="Y29" i="5"/>
  <c r="H30" i="5"/>
  <c r="E31" i="5"/>
  <c r="M31" i="5"/>
  <c r="P30" i="5"/>
  <c r="C42" i="4"/>
  <c r="D41" i="4"/>
  <c r="C31" i="5"/>
  <c r="B39" i="5"/>
  <c r="T39" i="5" s="1"/>
  <c r="V36" i="5"/>
  <c r="D38" i="5"/>
  <c r="L38" i="5"/>
  <c r="T38" i="5"/>
  <c r="R37" i="5"/>
  <c r="J37" i="5"/>
  <c r="Z37" i="5"/>
  <c r="F38" i="5"/>
  <c r="AB38" i="5" s="1"/>
  <c r="AD38" i="5" s="1"/>
  <c r="N37" i="5"/>
  <c r="D42" i="4" l="1"/>
  <c r="C32" i="5"/>
  <c r="C43" i="4"/>
  <c r="M32" i="5"/>
  <c r="P31" i="5"/>
  <c r="E32" i="5"/>
  <c r="H31" i="5"/>
  <c r="U32" i="5"/>
  <c r="X31" i="5"/>
  <c r="Q30" i="5"/>
  <c r="I30" i="5"/>
  <c r="Y30" i="5"/>
  <c r="W31" i="5"/>
  <c r="O31" i="5"/>
  <c r="G31" i="5"/>
  <c r="I31" i="5" s="1"/>
  <c r="B40" i="5"/>
  <c r="T40" i="5" s="1"/>
  <c r="D39" i="5"/>
  <c r="L39" i="5"/>
  <c r="V37" i="5"/>
  <c r="R38" i="5"/>
  <c r="J38" i="5"/>
  <c r="Z38" i="5"/>
  <c r="F39" i="5"/>
  <c r="AB39" i="5" s="1"/>
  <c r="AD39" i="5" s="1"/>
  <c r="N38" i="5"/>
  <c r="Q31" i="5" l="1"/>
  <c r="Y31" i="5"/>
  <c r="L40" i="5"/>
  <c r="D40" i="5"/>
  <c r="B41" i="5"/>
  <c r="T41" i="5" s="1"/>
  <c r="H32" i="5"/>
  <c r="E33" i="5"/>
  <c r="U33" i="5"/>
  <c r="X32" i="5"/>
  <c r="M33" i="5"/>
  <c r="P32" i="5"/>
  <c r="C33" i="5"/>
  <c r="C44" i="4"/>
  <c r="D43" i="4"/>
  <c r="O32" i="5"/>
  <c r="G32" i="5"/>
  <c r="W32" i="5"/>
  <c r="V38" i="5"/>
  <c r="Z39" i="5"/>
  <c r="J39" i="5"/>
  <c r="R39" i="5"/>
  <c r="F40" i="5"/>
  <c r="N39" i="5"/>
  <c r="Q32" i="5" l="1"/>
  <c r="B42" i="5"/>
  <c r="B43" i="5" s="1"/>
  <c r="L41" i="5"/>
  <c r="D41" i="5"/>
  <c r="I32" i="5"/>
  <c r="Y32" i="5"/>
  <c r="W33" i="5"/>
  <c r="O33" i="5"/>
  <c r="G33" i="5"/>
  <c r="P33" i="5"/>
  <c r="M34" i="5"/>
  <c r="X33" i="5"/>
  <c r="U34" i="5"/>
  <c r="H33" i="5"/>
  <c r="E34" i="5"/>
  <c r="D44" i="4"/>
  <c r="C34" i="5"/>
  <c r="C45" i="4"/>
  <c r="F41" i="5"/>
  <c r="AB41" i="5" s="1"/>
  <c r="AB40" i="5"/>
  <c r="AD40" i="5" s="1"/>
  <c r="V39" i="5"/>
  <c r="T42" i="5"/>
  <c r="J40" i="5"/>
  <c r="Z40" i="5"/>
  <c r="R40" i="5"/>
  <c r="D42" i="5"/>
  <c r="L42" i="5"/>
  <c r="N40" i="5"/>
  <c r="C46" i="4" l="1"/>
  <c r="D45" i="4"/>
  <c r="C35" i="5"/>
  <c r="U35" i="5"/>
  <c r="X34" i="5"/>
  <c r="O34" i="5"/>
  <c r="G34" i="5"/>
  <c r="W34" i="5"/>
  <c r="E35" i="5"/>
  <c r="H34" i="5"/>
  <c r="M35" i="5"/>
  <c r="P34" i="5"/>
  <c r="I33" i="5"/>
  <c r="Q33" i="5"/>
  <c r="Y33" i="5"/>
  <c r="AD41" i="5"/>
  <c r="F42" i="5"/>
  <c r="J42" i="5" s="1"/>
  <c r="N41" i="5"/>
  <c r="V41" i="5" s="1"/>
  <c r="R41" i="5"/>
  <c r="Z41" i="5"/>
  <c r="J41" i="5"/>
  <c r="V40" i="5"/>
  <c r="T43" i="5"/>
  <c r="D43" i="5"/>
  <c r="L43" i="5"/>
  <c r="B44" i="5"/>
  <c r="Z42" i="5" l="1"/>
  <c r="F43" i="5"/>
  <c r="R43" i="5" s="1"/>
  <c r="AB42" i="5"/>
  <c r="AD42" i="5" s="1"/>
  <c r="R42" i="5"/>
  <c r="M36" i="5"/>
  <c r="P35" i="5"/>
  <c r="Y34" i="5"/>
  <c r="I34" i="5"/>
  <c r="U36" i="5"/>
  <c r="X35" i="5"/>
  <c r="G35" i="5"/>
  <c r="W35" i="5"/>
  <c r="O35" i="5"/>
  <c r="E36" i="5"/>
  <c r="H35" i="5"/>
  <c r="Q34" i="5"/>
  <c r="D46" i="4"/>
  <c r="C47" i="4"/>
  <c r="C36" i="5"/>
  <c r="AB43" i="5"/>
  <c r="AD43" i="5" s="1"/>
  <c r="Z43" i="5"/>
  <c r="J43" i="5"/>
  <c r="T44" i="5"/>
  <c r="L44" i="5"/>
  <c r="D44" i="5"/>
  <c r="N42" i="5"/>
  <c r="B45" i="5"/>
  <c r="F44" i="5" l="1"/>
  <c r="R44" i="5" s="1"/>
  <c r="Q35" i="5"/>
  <c r="Y35" i="5"/>
  <c r="C37" i="5"/>
  <c r="C48" i="4"/>
  <c r="D47" i="4"/>
  <c r="O36" i="5"/>
  <c r="W36" i="5"/>
  <c r="G36" i="5"/>
  <c r="X36" i="5"/>
  <c r="U37" i="5"/>
  <c r="I35" i="5"/>
  <c r="E37" i="5"/>
  <c r="H36" i="5"/>
  <c r="M37" i="5"/>
  <c r="P36" i="5"/>
  <c r="AB44" i="5"/>
  <c r="AD44" i="5" s="1"/>
  <c r="V42" i="5"/>
  <c r="J44" i="5"/>
  <c r="Z44" i="5"/>
  <c r="T45" i="5"/>
  <c r="F45" i="5"/>
  <c r="Z45" i="5" s="1"/>
  <c r="D45" i="5"/>
  <c r="L45" i="5"/>
  <c r="N43" i="5"/>
  <c r="B46" i="5"/>
  <c r="H37" i="5" l="1"/>
  <c r="E38" i="5"/>
  <c r="M38" i="5"/>
  <c r="P37" i="5"/>
  <c r="I36" i="5"/>
  <c r="Y36" i="5"/>
  <c r="Q36" i="5"/>
  <c r="X37" i="5"/>
  <c r="U38" i="5"/>
  <c r="C38" i="5"/>
  <c r="D48" i="4"/>
  <c r="C49" i="4"/>
  <c r="G37" i="5"/>
  <c r="W37" i="5"/>
  <c r="O37" i="5"/>
  <c r="AB45" i="5"/>
  <c r="AD45" i="5" s="1"/>
  <c r="V43" i="5"/>
  <c r="J45" i="5"/>
  <c r="T46" i="5"/>
  <c r="F46" i="5"/>
  <c r="AB46" i="5" s="1"/>
  <c r="R45" i="5"/>
  <c r="N44" i="5"/>
  <c r="L46" i="5"/>
  <c r="D46" i="5"/>
  <c r="B47" i="5"/>
  <c r="I37" i="5" l="1"/>
  <c r="Y37" i="5"/>
  <c r="Q37" i="5"/>
  <c r="C39" i="5"/>
  <c r="C50" i="4"/>
  <c r="D49" i="4"/>
  <c r="W38" i="5"/>
  <c r="G38" i="5"/>
  <c r="O38" i="5"/>
  <c r="P38" i="5"/>
  <c r="M39" i="5"/>
  <c r="U39" i="5"/>
  <c r="X38" i="5"/>
  <c r="E39" i="5"/>
  <c r="H38" i="5"/>
  <c r="AD46" i="5"/>
  <c r="J46" i="5"/>
  <c r="R46" i="5"/>
  <c r="Z46" i="5"/>
  <c r="V44" i="5"/>
  <c r="T47" i="5"/>
  <c r="F47" i="5"/>
  <c r="Z47" i="5" s="1"/>
  <c r="L47" i="5"/>
  <c r="D47" i="5"/>
  <c r="N45" i="5"/>
  <c r="N46" i="5"/>
  <c r="B48" i="5"/>
  <c r="Q38" i="5" l="1"/>
  <c r="E40" i="5"/>
  <c r="H39" i="5"/>
  <c r="X39" i="5"/>
  <c r="U40" i="5"/>
  <c r="I38" i="5"/>
  <c r="Y38" i="5"/>
  <c r="D50" i="4"/>
  <c r="C51" i="4"/>
  <c r="C40" i="5"/>
  <c r="M40" i="5"/>
  <c r="P39" i="5"/>
  <c r="O39" i="5"/>
  <c r="G39" i="5"/>
  <c r="I39" i="5" s="1"/>
  <c r="W39" i="5"/>
  <c r="V46" i="5"/>
  <c r="J47" i="5"/>
  <c r="R47" i="5"/>
  <c r="AB47" i="5"/>
  <c r="AD47" i="5" s="1"/>
  <c r="V45" i="5"/>
  <c r="T48" i="5"/>
  <c r="F48" i="5"/>
  <c r="D48" i="5"/>
  <c r="L48" i="5"/>
  <c r="N47" i="5"/>
  <c r="B49" i="5"/>
  <c r="AB49" i="5" s="1"/>
  <c r="Y39" i="5" l="1"/>
  <c r="Q39" i="5"/>
  <c r="D51" i="4"/>
  <c r="C52" i="4"/>
  <c r="C41" i="5"/>
  <c r="U41" i="5"/>
  <c r="X40" i="5"/>
  <c r="W40" i="5"/>
  <c r="G40" i="5"/>
  <c r="O40" i="5"/>
  <c r="M41" i="5"/>
  <c r="P40" i="5"/>
  <c r="E41" i="5"/>
  <c r="H40" i="5"/>
  <c r="V47" i="5"/>
  <c r="R48" i="5"/>
  <c r="AB48" i="5"/>
  <c r="AD48" i="5" s="1"/>
  <c r="Z48" i="5"/>
  <c r="J48" i="5"/>
  <c r="X49" i="5"/>
  <c r="O49" i="5"/>
  <c r="P49" i="5"/>
  <c r="T49" i="5"/>
  <c r="F49" i="5"/>
  <c r="C49" i="5"/>
  <c r="Z49" i="5"/>
  <c r="R49" i="5"/>
  <c r="H49" i="5"/>
  <c r="J49" i="5"/>
  <c r="L49" i="5"/>
  <c r="D49" i="5"/>
  <c r="U49" i="5"/>
  <c r="M49" i="5"/>
  <c r="N48" i="5"/>
  <c r="E49" i="5"/>
  <c r="B50" i="5"/>
  <c r="AB50" i="5" s="1"/>
  <c r="Y40" i="5" l="1"/>
  <c r="M42" i="5"/>
  <c r="P41" i="5"/>
  <c r="Q40" i="5"/>
  <c r="H41" i="5"/>
  <c r="E42" i="5"/>
  <c r="I40" i="5"/>
  <c r="U42" i="5"/>
  <c r="X41" i="5"/>
  <c r="O41" i="5"/>
  <c r="W41" i="5"/>
  <c r="G41" i="5"/>
  <c r="D52" i="4"/>
  <c r="C53" i="4"/>
  <c r="C42" i="5"/>
  <c r="V48" i="5"/>
  <c r="X50" i="5"/>
  <c r="O50" i="5"/>
  <c r="P50" i="5"/>
  <c r="T50" i="5"/>
  <c r="J50" i="5"/>
  <c r="Z50" i="5"/>
  <c r="C50" i="5"/>
  <c r="R50" i="5"/>
  <c r="F50" i="5"/>
  <c r="H50" i="5"/>
  <c r="L50" i="5"/>
  <c r="D50" i="5"/>
  <c r="W49" i="5"/>
  <c r="M50" i="5"/>
  <c r="U50" i="5"/>
  <c r="G49" i="5"/>
  <c r="N49" i="5"/>
  <c r="V49" i="5" s="1"/>
  <c r="E50" i="5"/>
  <c r="B51" i="5"/>
  <c r="AB51" i="5" s="1"/>
  <c r="Q41" i="5" l="1"/>
  <c r="Y41" i="5"/>
  <c r="I41" i="5"/>
  <c r="C54" i="4"/>
  <c r="D53" i="4"/>
  <c r="C43" i="5"/>
  <c r="O42" i="5"/>
  <c r="W42" i="5"/>
  <c r="G42" i="5"/>
  <c r="E43" i="5"/>
  <c r="H42" i="5"/>
  <c r="X42" i="5"/>
  <c r="U43" i="5"/>
  <c r="P42" i="5"/>
  <c r="M43" i="5"/>
  <c r="P51" i="5"/>
  <c r="X51" i="5"/>
  <c r="O51" i="5"/>
  <c r="T51" i="5"/>
  <c r="Z51" i="5"/>
  <c r="C51" i="5"/>
  <c r="F51" i="5"/>
  <c r="R51" i="5"/>
  <c r="H51" i="5"/>
  <c r="J51" i="5"/>
  <c r="D51" i="5"/>
  <c r="L51" i="5"/>
  <c r="Y49" i="5"/>
  <c r="W50" i="5"/>
  <c r="Q49" i="5"/>
  <c r="U51" i="5"/>
  <c r="M51" i="5"/>
  <c r="G50" i="5"/>
  <c r="N50" i="5"/>
  <c r="V50" i="5" s="1"/>
  <c r="E51" i="5"/>
  <c r="B52" i="5"/>
  <c r="AB52" i="5" s="1"/>
  <c r="I49" i="5"/>
  <c r="H43" i="5" l="1"/>
  <c r="E44" i="5"/>
  <c r="P43" i="5"/>
  <c r="M44" i="5"/>
  <c r="I42" i="5"/>
  <c r="Y42" i="5"/>
  <c r="Q42" i="5"/>
  <c r="U44" i="5"/>
  <c r="X43" i="5"/>
  <c r="G43" i="5"/>
  <c r="W43" i="5"/>
  <c r="O43" i="5"/>
  <c r="C44" i="5"/>
  <c r="C55" i="4"/>
  <c r="D54" i="4"/>
  <c r="P52" i="5"/>
  <c r="O52" i="5"/>
  <c r="X52" i="5"/>
  <c r="T52" i="5"/>
  <c r="Z52" i="5"/>
  <c r="C52" i="5"/>
  <c r="J52" i="5"/>
  <c r="F52" i="5"/>
  <c r="R52" i="5"/>
  <c r="H52" i="5"/>
  <c r="L52" i="5"/>
  <c r="D52" i="5"/>
  <c r="Q50" i="5"/>
  <c r="Y50" i="5"/>
  <c r="W51" i="5"/>
  <c r="N51" i="5"/>
  <c r="V51" i="5" s="1"/>
  <c r="U52" i="5"/>
  <c r="M52" i="5"/>
  <c r="G51" i="5"/>
  <c r="E52" i="5"/>
  <c r="B53" i="5"/>
  <c r="AB53" i="5" s="1"/>
  <c r="I50" i="5"/>
  <c r="Q43" i="5" l="1"/>
  <c r="I43" i="5"/>
  <c r="W44" i="5"/>
  <c r="G44" i="5"/>
  <c r="O44" i="5"/>
  <c r="X44" i="5"/>
  <c r="U45" i="5"/>
  <c r="P44" i="5"/>
  <c r="M45" i="5"/>
  <c r="Y43" i="5"/>
  <c r="C45" i="5"/>
  <c r="C56" i="4"/>
  <c r="D55" i="4"/>
  <c r="E45" i="5"/>
  <c r="H44" i="5"/>
  <c r="O53" i="5"/>
  <c r="P53" i="5"/>
  <c r="X53" i="5"/>
  <c r="T53" i="5"/>
  <c r="C53" i="5"/>
  <c r="R53" i="5"/>
  <c r="F53" i="5"/>
  <c r="H53" i="5"/>
  <c r="J53" i="5"/>
  <c r="Z53" i="5"/>
  <c r="L53" i="5"/>
  <c r="D53" i="5"/>
  <c r="Y51" i="5"/>
  <c r="G52" i="5"/>
  <c r="W52" i="5"/>
  <c r="Q51" i="5"/>
  <c r="M53" i="5"/>
  <c r="U53" i="5"/>
  <c r="N52" i="5"/>
  <c r="V52" i="5" s="1"/>
  <c r="E53" i="5"/>
  <c r="B54" i="5"/>
  <c r="AB54" i="5" s="1"/>
  <c r="I51" i="5"/>
  <c r="M46" i="5" l="1"/>
  <c r="P45" i="5"/>
  <c r="E46" i="5"/>
  <c r="H45" i="5"/>
  <c r="C57" i="4"/>
  <c r="D56" i="4"/>
  <c r="C46" i="5"/>
  <c r="X45" i="5"/>
  <c r="U46" i="5"/>
  <c r="G45" i="5"/>
  <c r="O45" i="5"/>
  <c r="W45" i="5"/>
  <c r="Q44" i="5"/>
  <c r="I44" i="5"/>
  <c r="Y44" i="5"/>
  <c r="O54" i="5"/>
  <c r="P54" i="5"/>
  <c r="X54" i="5"/>
  <c r="T54" i="5"/>
  <c r="R54" i="5"/>
  <c r="H54" i="5"/>
  <c r="J54" i="5"/>
  <c r="F54" i="5"/>
  <c r="Z54" i="5"/>
  <c r="C54" i="5"/>
  <c r="L54" i="5"/>
  <c r="D54" i="5"/>
  <c r="Y52" i="5"/>
  <c r="G53" i="5"/>
  <c r="W53" i="5"/>
  <c r="Q52" i="5"/>
  <c r="U54" i="5"/>
  <c r="M54" i="5"/>
  <c r="N53" i="5"/>
  <c r="V53" i="5" s="1"/>
  <c r="E54" i="5"/>
  <c r="B55" i="5"/>
  <c r="AB55" i="5" s="1"/>
  <c r="I52" i="5"/>
  <c r="I45" i="5" l="1"/>
  <c r="Q45" i="5"/>
  <c r="G46" i="5"/>
  <c r="O46" i="5"/>
  <c r="W46" i="5"/>
  <c r="Y45" i="5"/>
  <c r="C47" i="5"/>
  <c r="C58" i="4"/>
  <c r="D57" i="4"/>
  <c r="E47" i="5"/>
  <c r="H46" i="5"/>
  <c r="U47" i="5"/>
  <c r="X46" i="5"/>
  <c r="M47" i="5"/>
  <c r="P46" i="5"/>
  <c r="O55" i="5"/>
  <c r="P55" i="5"/>
  <c r="X55" i="5"/>
  <c r="T55" i="5"/>
  <c r="H55" i="5"/>
  <c r="F55" i="5"/>
  <c r="J55" i="5"/>
  <c r="R55" i="5"/>
  <c r="Z55" i="5"/>
  <c r="C55" i="5"/>
  <c r="D55" i="5"/>
  <c r="L55" i="5"/>
  <c r="Q53" i="5"/>
  <c r="G54" i="5"/>
  <c r="W54" i="5"/>
  <c r="Y53" i="5"/>
  <c r="U55" i="5"/>
  <c r="M55" i="5"/>
  <c r="N54" i="5"/>
  <c r="V54" i="5" s="1"/>
  <c r="E55" i="5"/>
  <c r="B56" i="5"/>
  <c r="AB56" i="5" s="1"/>
  <c r="I53" i="5"/>
  <c r="Y46" i="5" l="1"/>
  <c r="P47" i="5"/>
  <c r="M48" i="5"/>
  <c r="E48" i="5"/>
  <c r="H47" i="5"/>
  <c r="C59" i="4"/>
  <c r="D58" i="4"/>
  <c r="C48" i="5"/>
  <c r="W47" i="5"/>
  <c r="G47" i="5"/>
  <c r="O47" i="5"/>
  <c r="U48" i="5"/>
  <c r="X47" i="5"/>
  <c r="Q46" i="5"/>
  <c r="I46" i="5"/>
  <c r="P56" i="5"/>
  <c r="O56" i="5"/>
  <c r="X56" i="5"/>
  <c r="T56" i="5"/>
  <c r="H56" i="5"/>
  <c r="F56" i="5"/>
  <c r="J56" i="5"/>
  <c r="Z56" i="5"/>
  <c r="C56" i="5"/>
  <c r="R56" i="5"/>
  <c r="L56" i="5"/>
  <c r="D56" i="5"/>
  <c r="W55" i="5"/>
  <c r="Y54" i="5"/>
  <c r="Q54" i="5"/>
  <c r="U56" i="5"/>
  <c r="M56" i="5"/>
  <c r="N55" i="5"/>
  <c r="V55" i="5" s="1"/>
  <c r="G55" i="5"/>
  <c r="E56" i="5"/>
  <c r="B57" i="5"/>
  <c r="AB57" i="5" s="1"/>
  <c r="I54" i="5"/>
  <c r="X48" i="5" l="1"/>
  <c r="I47" i="5"/>
  <c r="Q47" i="5"/>
  <c r="Y47" i="5"/>
  <c r="G48" i="5"/>
  <c r="W48" i="5"/>
  <c r="Y48" i="5" s="1"/>
  <c r="O48" i="5"/>
  <c r="C60" i="4"/>
  <c r="D59" i="4"/>
  <c r="H48" i="5"/>
  <c r="P48" i="5"/>
  <c r="X57" i="5"/>
  <c r="O57" i="5"/>
  <c r="P57" i="5"/>
  <c r="T57" i="5"/>
  <c r="F57" i="5"/>
  <c r="J57" i="5"/>
  <c r="R57" i="5"/>
  <c r="Z57" i="5"/>
  <c r="C57" i="5"/>
  <c r="H57" i="5"/>
  <c r="W56" i="5"/>
  <c r="Y56" i="5" s="1"/>
  <c r="L57" i="5"/>
  <c r="D57" i="5"/>
  <c r="Y55" i="5"/>
  <c r="Q55" i="5"/>
  <c r="W57" i="5"/>
  <c r="U57" i="5"/>
  <c r="M57" i="5"/>
  <c r="N56" i="5"/>
  <c r="V56" i="5" s="1"/>
  <c r="G56" i="5"/>
  <c r="E57" i="5"/>
  <c r="B58" i="5"/>
  <c r="AB58" i="5" s="1"/>
  <c r="I55" i="5"/>
  <c r="C61" i="4" l="1"/>
  <c r="D60" i="4"/>
  <c r="Q48" i="5"/>
  <c r="I48" i="5"/>
  <c r="X58" i="5"/>
  <c r="O58" i="5"/>
  <c r="P58" i="5"/>
  <c r="T58" i="5"/>
  <c r="J58" i="5"/>
  <c r="Z58" i="5"/>
  <c r="C58" i="5"/>
  <c r="R58" i="5"/>
  <c r="F58" i="5"/>
  <c r="H58" i="5"/>
  <c r="Q56" i="5"/>
  <c r="G57" i="5"/>
  <c r="I57" i="5" s="1"/>
  <c r="Y57" i="5"/>
  <c r="L58" i="5"/>
  <c r="D58" i="5"/>
  <c r="M58" i="5"/>
  <c r="U58" i="5"/>
  <c r="N57" i="5"/>
  <c r="V57" i="5" s="1"/>
  <c r="W58" i="5"/>
  <c r="E58" i="5"/>
  <c r="B59" i="5"/>
  <c r="AB59" i="5" s="1"/>
  <c r="I56" i="5"/>
  <c r="D61" i="4" l="1"/>
  <c r="C62" i="4"/>
  <c r="P59" i="5"/>
  <c r="X59" i="5"/>
  <c r="O59" i="5"/>
  <c r="T59" i="5"/>
  <c r="C59" i="5"/>
  <c r="H59" i="5"/>
  <c r="R59" i="5"/>
  <c r="J59" i="5"/>
  <c r="Z59" i="5"/>
  <c r="F59" i="5"/>
  <c r="Y58" i="5"/>
  <c r="Q57" i="5"/>
  <c r="D59" i="5"/>
  <c r="L59" i="5"/>
  <c r="N58" i="5"/>
  <c r="V58" i="5" s="1"/>
  <c r="M59" i="5"/>
  <c r="U59" i="5"/>
  <c r="G58" i="5"/>
  <c r="I58" i="5" s="1"/>
  <c r="E59" i="5"/>
  <c r="B60" i="5"/>
  <c r="AB60" i="5" s="1"/>
  <c r="C63" i="4" l="1"/>
  <c r="D62" i="4"/>
  <c r="P60" i="5"/>
  <c r="O60" i="5"/>
  <c r="X60" i="5"/>
  <c r="T60" i="5"/>
  <c r="Z60" i="5"/>
  <c r="R60" i="5"/>
  <c r="H60" i="5"/>
  <c r="C60" i="5"/>
  <c r="F60" i="5"/>
  <c r="J60" i="5"/>
  <c r="Q58" i="5"/>
  <c r="W59" i="5"/>
  <c r="Y59" i="5" s="1"/>
  <c r="L60" i="5"/>
  <c r="D60" i="5"/>
  <c r="U60" i="5"/>
  <c r="M60" i="5"/>
  <c r="N59" i="5"/>
  <c r="V59" i="5" s="1"/>
  <c r="G59" i="5"/>
  <c r="E60" i="5"/>
  <c r="B61" i="5"/>
  <c r="AB61" i="5" s="1"/>
  <c r="D63" i="4" l="1"/>
  <c r="C64" i="4"/>
  <c r="O61" i="5"/>
  <c r="P61" i="5"/>
  <c r="X61" i="5"/>
  <c r="T61" i="5"/>
  <c r="C61" i="5"/>
  <c r="R61" i="5"/>
  <c r="H61" i="5"/>
  <c r="F61" i="5"/>
  <c r="Z61" i="5"/>
  <c r="J61" i="5"/>
  <c r="Q59" i="5"/>
  <c r="W60" i="5"/>
  <c r="I59" i="5"/>
  <c r="D61" i="5"/>
  <c r="L61" i="5"/>
  <c r="M61" i="5"/>
  <c r="U61" i="5"/>
  <c r="N60" i="5"/>
  <c r="V60" i="5" s="1"/>
  <c r="G60" i="5"/>
  <c r="I60" i="5" s="1"/>
  <c r="E61" i="5"/>
  <c r="B62" i="5"/>
  <c r="AB62" i="5" s="1"/>
  <c r="C65" i="4" l="1"/>
  <c r="D64" i="4"/>
  <c r="O62" i="5"/>
  <c r="P62" i="5"/>
  <c r="X62" i="5"/>
  <c r="T62" i="5"/>
  <c r="R62" i="5"/>
  <c r="H62" i="5"/>
  <c r="F62" i="5"/>
  <c r="J62" i="5"/>
  <c r="Z62" i="5"/>
  <c r="C62" i="5"/>
  <c r="Y60" i="5"/>
  <c r="Q60" i="5"/>
  <c r="W61" i="5"/>
  <c r="L62" i="5"/>
  <c r="D62" i="5"/>
  <c r="U62" i="5"/>
  <c r="M62" i="5"/>
  <c r="N61" i="5"/>
  <c r="V61" i="5" s="1"/>
  <c r="G61" i="5"/>
  <c r="I61" i="5" s="1"/>
  <c r="E62" i="5"/>
  <c r="B63" i="5"/>
  <c r="AB63" i="5" s="1"/>
  <c r="D65" i="4" l="1"/>
  <c r="C66" i="4"/>
  <c r="O63" i="5"/>
  <c r="P63" i="5"/>
  <c r="X63" i="5"/>
  <c r="T63" i="5"/>
  <c r="F63" i="5"/>
  <c r="J63" i="5"/>
  <c r="Z63" i="5"/>
  <c r="R63" i="5"/>
  <c r="H63" i="5"/>
  <c r="C63" i="5"/>
  <c r="W62" i="5"/>
  <c r="Y61" i="5"/>
  <c r="Q61" i="5"/>
  <c r="L63" i="5"/>
  <c r="D63" i="5"/>
  <c r="N62" i="5"/>
  <c r="V62" i="5" s="1"/>
  <c r="M63" i="5"/>
  <c r="U63" i="5"/>
  <c r="G62" i="5"/>
  <c r="I62" i="5" s="1"/>
  <c r="E63" i="5"/>
  <c r="B64" i="5"/>
  <c r="AB64" i="5" s="1"/>
  <c r="D66" i="4" l="1"/>
  <c r="C67" i="4"/>
  <c r="P64" i="5"/>
  <c r="O64" i="5"/>
  <c r="X64" i="5"/>
  <c r="T64" i="5"/>
  <c r="H64" i="5"/>
  <c r="F64" i="5"/>
  <c r="R64" i="5"/>
  <c r="J64" i="5"/>
  <c r="Z64" i="5"/>
  <c r="C64" i="5"/>
  <c r="Y62" i="5"/>
  <c r="Q62" i="5"/>
  <c r="W63" i="5"/>
  <c r="Y63" i="5" s="1"/>
  <c r="D64" i="5"/>
  <c r="L64" i="5"/>
  <c r="M64" i="5"/>
  <c r="U64" i="5"/>
  <c r="N63" i="5"/>
  <c r="V63" i="5" s="1"/>
  <c r="G63" i="5"/>
  <c r="E64" i="5"/>
  <c r="B65" i="5"/>
  <c r="AB65" i="5" s="1"/>
  <c r="D67" i="4" l="1"/>
  <c r="C68" i="4"/>
  <c r="X65" i="5"/>
  <c r="O65" i="5"/>
  <c r="P65" i="5"/>
  <c r="T65" i="5"/>
  <c r="F65" i="5"/>
  <c r="C65" i="5"/>
  <c r="Z65" i="5"/>
  <c r="R65" i="5"/>
  <c r="H65" i="5"/>
  <c r="J65" i="5"/>
  <c r="Q63" i="5"/>
  <c r="I63" i="5"/>
  <c r="W64" i="5"/>
  <c r="Y64" i="5" s="1"/>
  <c r="G64" i="5"/>
  <c r="L65" i="5"/>
  <c r="D65" i="5"/>
  <c r="U65" i="5"/>
  <c r="M65" i="5"/>
  <c r="N64" i="5"/>
  <c r="V64" i="5" s="1"/>
  <c r="E65" i="5"/>
  <c r="B66" i="5"/>
  <c r="AB66" i="5" s="1"/>
  <c r="D68" i="4" l="1"/>
  <c r="C69" i="4"/>
  <c r="X66" i="5"/>
  <c r="O66" i="5"/>
  <c r="P66" i="5"/>
  <c r="T66" i="5"/>
  <c r="J66" i="5"/>
  <c r="Z66" i="5"/>
  <c r="C66" i="5"/>
  <c r="R66" i="5"/>
  <c r="F66" i="5"/>
  <c r="H66" i="5"/>
  <c r="W65" i="5"/>
  <c r="I64" i="5"/>
  <c r="Q64" i="5"/>
  <c r="D66" i="5"/>
  <c r="L66" i="5"/>
  <c r="M66" i="5"/>
  <c r="U66" i="5"/>
  <c r="N65" i="5"/>
  <c r="V65" i="5" s="1"/>
  <c r="G65" i="5"/>
  <c r="I65" i="5" s="1"/>
  <c r="E66" i="5"/>
  <c r="B67" i="5"/>
  <c r="AB67" i="5" s="1"/>
  <c r="D69" i="4" l="1"/>
  <c r="C70" i="4"/>
  <c r="P67" i="5"/>
  <c r="X67" i="5"/>
  <c r="O67" i="5"/>
  <c r="T67" i="5"/>
  <c r="Z67" i="5"/>
  <c r="F67" i="5"/>
  <c r="C67" i="5"/>
  <c r="R67" i="5"/>
  <c r="H67" i="5"/>
  <c r="J67" i="5"/>
  <c r="Y65" i="5"/>
  <c r="Q65" i="5"/>
  <c r="W66" i="5"/>
  <c r="Y66" i="5" s="1"/>
  <c r="D67" i="5"/>
  <c r="L67" i="5"/>
  <c r="U67" i="5"/>
  <c r="M67" i="5"/>
  <c r="N66" i="5"/>
  <c r="V66" i="5" s="1"/>
  <c r="G66" i="5"/>
  <c r="E67" i="5"/>
  <c r="B68" i="5"/>
  <c r="AB68" i="5" s="1"/>
  <c r="D70" i="4" l="1"/>
  <c r="C71" i="4"/>
  <c r="P68" i="5"/>
  <c r="O68" i="5"/>
  <c r="X68" i="5"/>
  <c r="T68" i="5"/>
  <c r="Z68" i="5"/>
  <c r="C68" i="5"/>
  <c r="F68" i="5"/>
  <c r="R68" i="5"/>
  <c r="H68" i="5"/>
  <c r="J68" i="5"/>
  <c r="Q66" i="5"/>
  <c r="W67" i="5"/>
  <c r="I66" i="5"/>
  <c r="L68" i="5"/>
  <c r="D68" i="5"/>
  <c r="W68" i="5"/>
  <c r="Y68" i="5" s="1"/>
  <c r="U68" i="5"/>
  <c r="M68" i="5"/>
  <c r="G67" i="5"/>
  <c r="I67" i="5" s="1"/>
  <c r="N67" i="5"/>
  <c r="V67" i="5" s="1"/>
  <c r="E68" i="5"/>
  <c r="D71" i="4" l="1"/>
  <c r="C72" i="4"/>
  <c r="Q67" i="5"/>
  <c r="Y67" i="5"/>
  <c r="H14" i="5" s="1"/>
  <c r="L8" i="6" s="1"/>
  <c r="N68" i="5"/>
  <c r="V68" i="5" s="1"/>
  <c r="G68" i="5"/>
  <c r="D72" i="4" l="1"/>
  <c r="C73" i="4"/>
  <c r="Q68" i="5"/>
  <c r="G14" i="5" s="1"/>
  <c r="J8" i="6" s="1"/>
  <c r="I68" i="5"/>
  <c r="F14" i="5" s="1"/>
  <c r="D73" i="4" l="1"/>
  <c r="C74" i="4"/>
  <c r="H8" i="6"/>
  <c r="F15" i="5"/>
  <c r="D74" i="4" l="1"/>
  <c r="C75" i="4"/>
  <c r="D75" i="4" l="1"/>
  <c r="C76" i="4"/>
  <c r="D76" i="4" l="1"/>
  <c r="C77" i="4"/>
  <c r="D77" i="4" l="1"/>
  <c r="C78" i="4"/>
  <c r="D78" i="4" s="1"/>
</calcChain>
</file>

<file path=xl/sharedStrings.xml><?xml version="1.0" encoding="utf-8"?>
<sst xmlns="http://schemas.openxmlformats.org/spreadsheetml/2006/main" count="427" uniqueCount="330">
  <si>
    <t>Qx</t>
  </si>
  <si>
    <t>Name</t>
  </si>
  <si>
    <t>DOB</t>
  </si>
  <si>
    <t>Withdrawal Rate</t>
  </si>
  <si>
    <t>Discount Rate</t>
  </si>
  <si>
    <t>Age</t>
  </si>
  <si>
    <t>Data</t>
  </si>
  <si>
    <t>ID</t>
  </si>
  <si>
    <t>Salary</t>
  </si>
  <si>
    <t>Assumptions</t>
  </si>
  <si>
    <t>Projection</t>
  </si>
  <si>
    <t>DOV</t>
  </si>
  <si>
    <t>Retirement Age</t>
  </si>
  <si>
    <t>nPx</t>
  </si>
  <si>
    <t>Past service</t>
  </si>
  <si>
    <t>Discount_fact</t>
  </si>
  <si>
    <t>Results</t>
  </si>
  <si>
    <t>Current Age</t>
  </si>
  <si>
    <t>Current Salary</t>
  </si>
  <si>
    <t>Past Service</t>
  </si>
  <si>
    <t>S.No.</t>
  </si>
  <si>
    <t>Valuation Date</t>
  </si>
  <si>
    <t>Remaining Service (in year/s)</t>
  </si>
  <si>
    <t>F</t>
  </si>
  <si>
    <t>M</t>
  </si>
  <si>
    <t>Mortality Adjustment</t>
  </si>
  <si>
    <t>Sr. No.</t>
  </si>
  <si>
    <t xml:space="preserve">Employee ID </t>
  </si>
  <si>
    <t>EC-0003</t>
  </si>
  <si>
    <t>EC-0004</t>
  </si>
  <si>
    <t>EC-0023</t>
  </si>
  <si>
    <t>EC-0099</t>
  </si>
  <si>
    <t>EC-0107</t>
  </si>
  <si>
    <t>EC-0113</t>
  </si>
  <si>
    <t>EC-0117</t>
  </si>
  <si>
    <t>EC-0125</t>
  </si>
  <si>
    <t>EC-0141</t>
  </si>
  <si>
    <t>EC-0143</t>
  </si>
  <si>
    <t>EC-0148</t>
  </si>
  <si>
    <t>EC-0159</t>
  </si>
  <si>
    <t>EC-0165</t>
  </si>
  <si>
    <t>EC-0169</t>
  </si>
  <si>
    <t>EC-0171</t>
  </si>
  <si>
    <t>EC-0173</t>
  </si>
  <si>
    <t>EC-0175</t>
  </si>
  <si>
    <t>Capping</t>
  </si>
  <si>
    <t>Benefit  Calcs</t>
  </si>
  <si>
    <t>Benefit %</t>
  </si>
  <si>
    <t>check</t>
  </si>
  <si>
    <t>Maximum Ceiling</t>
  </si>
  <si>
    <t>Benefit accrued</t>
  </si>
  <si>
    <t>Benefit liability ( PV)</t>
  </si>
  <si>
    <t>EC-0001</t>
  </si>
  <si>
    <t>EC-0002</t>
  </si>
  <si>
    <t>EC-0005</t>
  </si>
  <si>
    <t>EC-0013</t>
  </si>
  <si>
    <t>EC-0025</t>
  </si>
  <si>
    <t>EC-0029</t>
  </si>
  <si>
    <t>EC-0033</t>
  </si>
  <si>
    <t>EC-0035</t>
  </si>
  <si>
    <t>Vesting Period</t>
  </si>
  <si>
    <t>No. of Years of Service</t>
  </si>
  <si>
    <t>Monthly Salary</t>
  </si>
  <si>
    <t>Salary Escalation Rate p.a.</t>
  </si>
  <si>
    <t>Gender</t>
  </si>
  <si>
    <t>Employee Number</t>
  </si>
  <si>
    <t>DOJ</t>
  </si>
  <si>
    <t>Salary Escalation Rate</t>
  </si>
  <si>
    <t>Calculation</t>
  </si>
  <si>
    <t>Resignation Rate</t>
  </si>
  <si>
    <t>Mortality Rate</t>
  </si>
  <si>
    <t>Total Liability</t>
  </si>
  <si>
    <t>Liability on Death</t>
  </si>
  <si>
    <t>Liability on resignation</t>
  </si>
  <si>
    <t>List of employees at Adventure Ltd.</t>
  </si>
  <si>
    <t>Base</t>
  </si>
  <si>
    <t>Scenario</t>
  </si>
  <si>
    <t>Benefit Liability</t>
  </si>
  <si>
    <t>Benefit Accrued Amount</t>
  </si>
  <si>
    <t>Emp ID</t>
  </si>
  <si>
    <t>Total Accrued Benefit Amount</t>
  </si>
  <si>
    <t>ABC 1</t>
  </si>
  <si>
    <t>ABC 2</t>
  </si>
  <si>
    <t>ABC 3</t>
  </si>
  <si>
    <t>ABC 4</t>
  </si>
  <si>
    <t>ABC 5</t>
  </si>
  <si>
    <t>ABC 6</t>
  </si>
  <si>
    <t>ABC 7</t>
  </si>
  <si>
    <t>ABC 8</t>
  </si>
  <si>
    <t>ABC 9</t>
  </si>
  <si>
    <t>ABC 10</t>
  </si>
  <si>
    <t>ABC 11</t>
  </si>
  <si>
    <t>ABC 12</t>
  </si>
  <si>
    <t>ABC 13</t>
  </si>
  <si>
    <t>ABC 14</t>
  </si>
  <si>
    <t>ABC 15</t>
  </si>
  <si>
    <t>ABC 16</t>
  </si>
  <si>
    <t>ABC 17</t>
  </si>
  <si>
    <t>ABC 18</t>
  </si>
  <si>
    <t>ABC 19</t>
  </si>
  <si>
    <t>ABC 20</t>
  </si>
  <si>
    <t>ABC 21</t>
  </si>
  <si>
    <t>ABC 22</t>
  </si>
  <si>
    <t>ABC 23</t>
  </si>
  <si>
    <t>ABC 24</t>
  </si>
  <si>
    <t>ABC 25</t>
  </si>
  <si>
    <t>Employee Code</t>
  </si>
  <si>
    <t>Employee Name</t>
  </si>
  <si>
    <t>Date of Birth (DoB)</t>
  </si>
  <si>
    <t>Date of Joining (DoJ)</t>
  </si>
  <si>
    <t>Past service Completed Years</t>
  </si>
  <si>
    <t>One Year Service Cost</t>
  </si>
  <si>
    <t>Summary of data</t>
  </si>
  <si>
    <t>PV of liability</t>
  </si>
  <si>
    <t xml:space="preserve">Accrued </t>
  </si>
  <si>
    <t>npx1</t>
  </si>
  <si>
    <t>Checks</t>
  </si>
  <si>
    <t>PV of Total Liability</t>
  </si>
  <si>
    <t xml:space="preserve">1. Check : The Accrued Liability is zero for employees with vesting period less than five years or with less than one year of service e.g.  EC-0171 has less than 5 years of service. </t>
  </si>
  <si>
    <t xml:space="preserve">2. Check : The Accrued Liability will be constant after reaching the maximum ceiling of Rs. 10 lacs </t>
  </si>
  <si>
    <t>Scenario 1</t>
  </si>
  <si>
    <t>Scenario 2</t>
  </si>
  <si>
    <t xml:space="preserve">Data </t>
  </si>
  <si>
    <t>Objective</t>
  </si>
  <si>
    <t>Decrements and Parameters</t>
  </si>
  <si>
    <t>Parameter</t>
  </si>
  <si>
    <t>Mortality Rate per life</t>
  </si>
  <si>
    <t>Corrected_Data</t>
  </si>
  <si>
    <t>Column  B , Row 7 onwards</t>
  </si>
  <si>
    <t>Column  C , Row 7onwards</t>
  </si>
  <si>
    <t xml:space="preserve">Employee id </t>
  </si>
  <si>
    <t>Column  D , Row 7 onwards</t>
  </si>
  <si>
    <t>Column  E , Row 7 onwards</t>
  </si>
  <si>
    <t>Column  F , Row 7 onwards</t>
  </si>
  <si>
    <t>Column  G , Row 7 onwards</t>
  </si>
  <si>
    <t>Monthly salary</t>
  </si>
  <si>
    <t>Column  H , Row 7 onwards</t>
  </si>
  <si>
    <t>Column  I , Row 7 onwards</t>
  </si>
  <si>
    <t>Column  J , Row 7 onwards</t>
  </si>
  <si>
    <t>Salary increment pa as per given data</t>
  </si>
  <si>
    <t>Column  K , Row 7 onwards</t>
  </si>
  <si>
    <t>Column  L , Row 7 onwards</t>
  </si>
  <si>
    <t>Cell (U3:W6)</t>
  </si>
  <si>
    <t>Scheme</t>
  </si>
  <si>
    <t>Cells</t>
  </si>
  <si>
    <t>Discount factor projection for each future year</t>
  </si>
  <si>
    <t>Data Table</t>
  </si>
  <si>
    <t>Column  B , Row 6 onwards</t>
  </si>
  <si>
    <t>Column  C , Row 6 onwards</t>
  </si>
  <si>
    <t>Column  D , Row 6 onwards</t>
  </si>
  <si>
    <t>Column  E , Row 6 onwards</t>
  </si>
  <si>
    <t>Column  F , Row 6 onwards</t>
  </si>
  <si>
    <t>Column  G , Row 6 onwards</t>
  </si>
  <si>
    <t>Column  H , Row 6 onwards</t>
  </si>
  <si>
    <t>Column  I , Row 6 onwards</t>
  </si>
  <si>
    <t>Column  J , Row 6 onwards</t>
  </si>
  <si>
    <t>Column  K , Row 6 onwards</t>
  </si>
  <si>
    <t>Column  L , Row 6 onwards</t>
  </si>
  <si>
    <t>Column  M , Row 6 onwards</t>
  </si>
  <si>
    <t>Cell from H3: M3</t>
  </si>
  <si>
    <t>Chart sheet</t>
  </si>
  <si>
    <t>Employee Serial Number</t>
  </si>
  <si>
    <t>Future service</t>
  </si>
  <si>
    <t>Resignation Rate1</t>
  </si>
  <si>
    <t>Base Scenario</t>
  </si>
  <si>
    <t>Cell G14</t>
  </si>
  <si>
    <t>Cell H14</t>
  </si>
  <si>
    <t>Projections</t>
  </si>
  <si>
    <t>Projection for Scenario 1</t>
  </si>
  <si>
    <t>Projection for Base Scenario 2</t>
  </si>
  <si>
    <t xml:space="preserve">Calculates the Total Liability using Sum product of Liability with the respective Discount factor , as mentioned above </t>
  </si>
  <si>
    <t xml:space="preserve">Results for Base, Scenario 1 and Scenario 2 </t>
  </si>
  <si>
    <t>PV of total liability based on Scenario 2</t>
  </si>
  <si>
    <t xml:space="preserve">This sheet represents the results using the Charts : </t>
  </si>
  <si>
    <t>Date of Birth ( dd/mm/yyyy)</t>
  </si>
  <si>
    <t>Date of Joining  ( dd/mm/yyyy)</t>
  </si>
  <si>
    <t>Maximum amount of benefit that is allowed to be given, as per the capping stated in the respective scenarios</t>
  </si>
  <si>
    <t xml:space="preserve">This worksheet contains all the input data after applying the checks and appropriate modifications in the data. This sheet also provide the summary statistics of the data like total and averages etc. </t>
  </si>
  <si>
    <t>Mortality assumption as a % of the base table under different scenarios</t>
  </si>
  <si>
    <t>Number of year required to vest the benefit. If service less than vesting period no benefit for Base, Scenario 1 and Scenario 2</t>
  </si>
  <si>
    <t>Provides the attrition rate (Resignation/Termination etc.) p.a.  For Base, Scenario 1 and Scenario 2</t>
  </si>
  <si>
    <t>Serial number</t>
  </si>
  <si>
    <t>Average salary</t>
  </si>
  <si>
    <t>Average past service</t>
  </si>
  <si>
    <t xml:space="preserve">Average age </t>
  </si>
  <si>
    <t>Total salary</t>
  </si>
  <si>
    <t>Current age : age as on the date of valuation</t>
  </si>
  <si>
    <t>Retirement age if not equal to 60 then it is set to age 60 years</t>
  </si>
  <si>
    <t xml:space="preserve">Future years of service = Retirement age - current age </t>
  </si>
  <si>
    <t>Cells (B8 : C16)</t>
  </si>
  <si>
    <t>Past service years = (DOV - DOJ)/365; round down to zero</t>
  </si>
  <si>
    <t>Tab name</t>
  </si>
  <si>
    <t>Description</t>
  </si>
  <si>
    <t>Cells reference</t>
  </si>
  <si>
    <t>Field Name / table name</t>
  </si>
  <si>
    <t>Age: Column B - Row 21 onwards</t>
  </si>
  <si>
    <t>Mortality Rate: Column C - Row 21 onwards</t>
  </si>
  <si>
    <t>Resignation Rate: Column D - Row 21 onwards</t>
  </si>
  <si>
    <t>nPx: Column E - Row 21 onwards</t>
  </si>
  <si>
    <t>No. of Years of Service: Column F - Row 21 onwards</t>
  </si>
  <si>
    <t>Liability on Death: Column G - Row 21 onwards</t>
  </si>
  <si>
    <t>Liability on resignation: Column H - Row 21 onwards</t>
  </si>
  <si>
    <t>Total Liability: Column I - Row 21 onwards</t>
  </si>
  <si>
    <t>Discount_fact: Column J - Row 21 onwards</t>
  </si>
  <si>
    <t>Age projection of individual member of selected member in cell C4.</t>
  </si>
  <si>
    <t>Number of year of service as per attained age.</t>
  </si>
  <si>
    <t>Resignation liability  = Benefit amount (as described above) * probability of resignation * nPx</t>
  </si>
  <si>
    <t>Discount factor to time zero for each projection year.</t>
  </si>
  <si>
    <t>Benefit liability: Cell F14</t>
  </si>
  <si>
    <t>Resignation / Withdrawal Rate</t>
  </si>
  <si>
    <t>Number of year of service in future: This should be same as base scenario.</t>
  </si>
  <si>
    <t>Same as base scenario</t>
  </si>
  <si>
    <t xml:space="preserve">This worksheet contains all the Decrements and Parameters  used in the model for calculation </t>
  </si>
  <si>
    <t>Date of valuation of the liability for Base, Scenario 1 and Scenario 2</t>
  </si>
  <si>
    <t>Date of Joining (dd/mm/yyyy)   (For those employees where date of joining is prior to the company commencement date - the date is changed to company commencement date)</t>
  </si>
  <si>
    <t xml:space="preserve">Summary of the above data :  Total of the salary ( Sum function),Average of current age , salary  and past service ( Average Function) , </t>
  </si>
  <si>
    <t>This sheet projects yearly benefits for a given employee and discounts the benefit value to time zero (for all three scenarios)</t>
  </si>
  <si>
    <t>Cell (B8:B16) are the parameters of individual members
Cells (C8:C16) are the values taken from the corrected data sheet pertaining to the individual parameters using vlook-up function.
The parameter are Employee number, ID, name, DOB, DOJ, Salary, DOV, retirement age, escalation rate etc.</t>
  </si>
  <si>
    <t>Projection for Base scenario</t>
  </si>
  <si>
    <t>Mortality rate based on the age attained. It is taken from mortality table corresponding to the age and gender.</t>
  </si>
  <si>
    <t xml:space="preserve">Resignation rate for base scenario taken from the resignation rate table. </t>
  </si>
  <si>
    <t>Death liability  = The benefit amount payable in the event of death. 
This is calculated as: Benefit amount * probability of death * nPx.
Where benefit amount is calculated as: Current Salary adjusted for salary escalation * completed years of service * % of salary benefit subject to benefit amount ceiling.</t>
  </si>
  <si>
    <t>Total Liability = Death + Resignation (Column G +Column H)</t>
  </si>
  <si>
    <t xml:space="preserve">Resignation rate projection for scenario 1 taken from resignation decrement table </t>
  </si>
  <si>
    <t>Total Liability = Death + Resignation (Column O +Column P)</t>
  </si>
  <si>
    <t>PV of total liability based on base scenario</t>
  </si>
  <si>
    <t>PV of total liability based on Scenario 1</t>
  </si>
  <si>
    <t xml:space="preserve">Appropriate bar chart is used  to show the changes in PV of liabilities and accrued liabilities for all three scenarios, to demonstrate the results, as stated by the Finance Director in the question </t>
  </si>
  <si>
    <t>Same as base scenario except that the benefit is set to zero if completed years of service is less than vesting age.</t>
  </si>
  <si>
    <t>Benefit Liability_Scenario1</t>
  </si>
  <si>
    <t>Accrued_Scenario1</t>
  </si>
  <si>
    <t>Benefit Liability_Scenario2</t>
  </si>
  <si>
    <t>Accrued_Scenario2</t>
  </si>
  <si>
    <t>PV of Total Liability Scenario1</t>
  </si>
  <si>
    <t>Total Accrued Benefit Amount Scenario1</t>
  </si>
  <si>
    <t>PV of Total Liability Scenario2</t>
  </si>
  <si>
    <t>Total Accrued Benefit Amount Scenario2</t>
  </si>
  <si>
    <t>• The attrition / resignation happens at the end of the year.</t>
  </si>
  <si>
    <t>• Death happens at the end of the year.</t>
  </si>
  <si>
    <t>• The year of resignation is considered as full year of service.</t>
  </si>
  <si>
    <t>• No new employees are not added to the company over the projection period.</t>
  </si>
  <si>
    <t>• The past service years are calculated based on the completed years of service only.</t>
  </si>
  <si>
    <t>The key assumptions used in the model are listed below:</t>
  </si>
  <si>
    <t>• Salary increase/escalation happens at the end of the year and the rate remains flat over the projection period.</t>
  </si>
  <si>
    <t>• There are zero exits on account of health reasons or any other reasons.</t>
  </si>
  <si>
    <t>Calculations</t>
  </si>
  <si>
    <t>• There is no mortality improvement and the mortality rate remains constant over the projection period.</t>
  </si>
  <si>
    <t>• The resignation rate remains constant over the projection period.</t>
  </si>
  <si>
    <t>• The company remains in operation and solvent over the projection period.</t>
  </si>
  <si>
    <t>Retirement Benefit as a % of last drawn monthly salary under different scenarios</t>
  </si>
  <si>
    <t>Used to discount the projected liabilities to the valuation date for Base, Scenario 1 and Scenario 2</t>
  </si>
  <si>
    <r>
      <t xml:space="preserve">Mortality Rate </t>
    </r>
    <r>
      <rPr>
        <sz val="11"/>
        <rFont val="Calibri"/>
        <family val="2"/>
        <scheme val="minor"/>
      </rPr>
      <t>per life</t>
    </r>
  </si>
  <si>
    <t>Check</t>
  </si>
  <si>
    <t>The data in this sheet is linked to the Original_data tab except where data correction was required and further</t>
  </si>
  <si>
    <t>to company formation date changed to DoJ = Company formation date.</t>
  </si>
  <si>
    <t>Check 1: It was checked that the age at entry was higher than 18 years. All records good.</t>
  </si>
  <si>
    <t>Check 3: The retirement age was set to 60 for one record where it was provided as 65 years and salary growth rate changed to 3.5% where it was provided as 6%.</t>
  </si>
  <si>
    <t>Resignation Rate1: Column T , Row 21 onwards</t>
  </si>
  <si>
    <t>npx1: Column U , Row 21 onwards</t>
  </si>
  <si>
    <t>No. of Years of Service: Column V , Row 21 onwards</t>
  </si>
  <si>
    <t>Liability on Death: Column W , Row 21 onwards</t>
  </si>
  <si>
    <t>Liability on resignation: Column  X , Row 21 onwards</t>
  </si>
  <si>
    <t>Total Liability: Column Y , Row 21 onwards</t>
  </si>
  <si>
    <t>Discount_fact: Column Z , Row 21 onwards</t>
  </si>
  <si>
    <t>Resignation Rate1: Column L , Row 21 onwards</t>
  </si>
  <si>
    <t>npx1: Column M , Row 21 onwards</t>
  </si>
  <si>
    <t>No. of Years of Service: Column N , Row 21 onwards</t>
  </si>
  <si>
    <t>Liability on Death: Column O , Row 21 onwards</t>
  </si>
  <si>
    <t>Liability on resignation: Column P , Row 21 onwards</t>
  </si>
  <si>
    <t>Total Liability: Column Q , Row 21 onwards</t>
  </si>
  <si>
    <t>Discount_fact: Column R , Row 21 onwards</t>
  </si>
  <si>
    <t>Benefit amount</t>
  </si>
  <si>
    <t>• At age 18 male mortality rate of 1 per 1,000 lives was assumed and to increase by 7.5% year on year. Female rates are assumed as 75% of male rates.</t>
  </si>
  <si>
    <t>3. check: If the resignation rate set to 0 then nPx under base and scenario 1 and 2 should be same.</t>
  </si>
  <si>
    <t>4. check: Year on year the benefit amount is increasing</t>
  </si>
  <si>
    <t>Age wise base mortality rate table for male and female lives</t>
  </si>
  <si>
    <r>
      <rPr>
        <b/>
        <u/>
        <sz val="12"/>
        <color theme="1"/>
        <rFont val="Calibri"/>
        <family val="2"/>
        <scheme val="minor"/>
      </rPr>
      <t>The purpose of the spreadsheet model is to calculate and compare the retirement benefit under different scenarios</t>
    </r>
    <r>
      <rPr>
        <sz val="12"/>
        <color theme="1"/>
        <rFont val="Calibri"/>
        <family val="2"/>
        <scheme val="minor"/>
      </rPr>
      <t xml:space="preserve">
The objective of the spreadsheet is the valuation of the retirement benefits under different set of assumptions.
The retirement benefit is payable on earlier of the following events:
 attainment of retirement age; or
 resignation following completion of five years of service with the same employer; or
 death of the employee
Retirement benefit valuation is performed under following sets of assumptions:
1. No resignations until the date of retirement
2. Fixed % of resignation year on year
3. Fixed % of resignations year on year and a minimum period of service to be eligible for the retirement benefit.
</t>
    </r>
  </si>
  <si>
    <t>Scn 1</t>
  </si>
  <si>
    <t>Scn 2</t>
  </si>
  <si>
    <t>Benefit amount projection</t>
  </si>
  <si>
    <t>Column AB: row 23 onwards</t>
  </si>
  <si>
    <t>This column calculates the benefit amount by age.</t>
  </si>
  <si>
    <t>Current age - age of each member as on the date of valuation</t>
  </si>
  <si>
    <t>Current salary - Salary of each member on the date of valuation</t>
  </si>
  <si>
    <t>Past service : service of each member as on date of valuation</t>
  </si>
  <si>
    <t>Accrued Liability based on base scenario</t>
  </si>
  <si>
    <t>Accrued Liability based on Scenario 1</t>
  </si>
  <si>
    <t>Accrued Liability based on Scenario 2</t>
  </si>
  <si>
    <t>Total of above results by using Sum () xl formulae</t>
  </si>
  <si>
    <r>
      <t xml:space="preserve">This sheet shows the results of PV of liabilities and accrued liabilities for all members for all three scenarios using the Data Table function given in the MS Excel. This function does the calculation (projection) for each of the member and throws the results separately, as required in the question 
</t>
    </r>
    <r>
      <rPr>
        <sz val="12"/>
        <color theme="1"/>
        <rFont val="Calibri"/>
        <family val="2"/>
        <scheme val="minor"/>
      </rPr>
      <t>Row 8 column C to M picks values from the Projection tab for Data Table function.</t>
    </r>
  </si>
  <si>
    <t>5. check: the year on year increase in benefit amount is same if salary growth rate is set to 0</t>
  </si>
  <si>
    <t>This sheet uses corrected data from Original_Data tab.</t>
  </si>
  <si>
    <t>This sheet got the various parameter values and assumptions.</t>
  </si>
  <si>
    <t>This sheet projects the liability for all the members.</t>
  </si>
  <si>
    <t>This sheet projects the benefit amount and liability for a given  member until retirement age.</t>
  </si>
  <si>
    <t>Change in Benefit amount %</t>
  </si>
  <si>
    <t>Change in Benefit amount</t>
  </si>
  <si>
    <t>calculations are made. Corrected data is in Red colour. All the columns with calculations are highlighted separately.</t>
  </si>
  <si>
    <t>Check 2: It was checked that the date of joining on or after the company formation date. Few records with DoJ prior</t>
  </si>
  <si>
    <t>It is calculation of nPx (probability of survival to n years given age x), at current age it should be 1</t>
  </si>
  <si>
    <t>It is calculation of nPx based on scenario 1 parameter values, at current age it should be 1</t>
  </si>
  <si>
    <r>
      <t xml:space="preserve"> </t>
    </r>
    <r>
      <rPr>
        <b/>
        <sz val="11"/>
        <color rgb="FF000000"/>
        <rFont val="Calibri"/>
        <family val="2"/>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</si>
  <si>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t>Question No.</t>
  </si>
  <si>
    <t>Comments</t>
  </si>
  <si>
    <t>Question</t>
  </si>
  <si>
    <t>Part</t>
  </si>
  <si>
    <t>Q1) Techniques + Checks</t>
  </si>
  <si>
    <t>Model techniques</t>
  </si>
  <si>
    <t>Many candidates made descent attempt at projecting benefit cashflows in different ways. However, there were certain common errors/issues noticed across many scripts, as listed below:</t>
  </si>
  <si>
    <t xml:space="preserve">Some less common errors noticed were not capping of the benefit amount to defined limit, use of annual salary instead of monthly. Overall, most of the students were able to project the cashflows. </t>
  </si>
  <si>
    <t>Data-checks</t>
  </si>
  <si>
    <t xml:space="preserve">Most of the candidates did reasonable data checks and were able to pick up data errors and correct it. </t>
  </si>
  <si>
    <t>Reasonableness checks</t>
  </si>
  <si>
    <t>Majority of the candidates missed to apply any reasonableness checks.</t>
  </si>
  <si>
    <t>Graphs</t>
  </si>
  <si>
    <t xml:space="preserve">Those candidates who couldn’t complete the model also mostly missed out to produce graphs. </t>
  </si>
  <si>
    <t>Q2) Audit Trail</t>
  </si>
  <si>
    <t>Audit Approach</t>
  </si>
  <si>
    <t>Most of the candidates did well in drafting of audit trail in a logical order. However, in some cases description was not detailed or clear and required to refer to model many times to understand methodology used for projection of cashflows.</t>
  </si>
  <si>
    <t>Audit Content</t>
  </si>
  <si>
    <t xml:space="preserve">Model objective, assumptions, data and data checks and correction were described well by most of the candidates. However, there was lack of details when it came to describing methodology. Also, scenario I and II were not at all described by some of the candidates. The common issues noticed were as below: </t>
  </si>
  <si>
    <t>1. Description of purpose of the different tabs in the model was missing.</t>
  </si>
  <si>
    <t>2. Elaboration of the calculations done was high level. Step by step and detailed description would score high marks. References to tabs, tables, formula were not captured well.</t>
  </si>
  <si>
    <t>3. References to different graphs produced was missing in audit trail.</t>
  </si>
  <si>
    <t>4. Spell checks was not done.</t>
  </si>
  <si>
    <t>This could have been due candidates allocating a lot more time to model and not having enough time for audit trial.</t>
  </si>
  <si>
    <r>
      <t>·</t>
    </r>
    <r>
      <rPr>
        <i/>
        <sz val="7"/>
        <color rgb="FF000000"/>
        <rFont val="Times New Roman"/>
        <family val="1"/>
      </rPr>
      <t xml:space="preserve">         </t>
    </r>
    <r>
      <rPr>
        <b/>
        <i/>
        <sz val="11"/>
        <color rgb="FF000000"/>
        <rFont val="Calibri"/>
        <family val="2"/>
        <scheme val="minor"/>
      </rPr>
      <t xml:space="preserve">Projection of expected benefit amount on termination of employment. </t>
    </r>
    <r>
      <rPr>
        <i/>
        <sz val="11"/>
        <color rgb="FF000000"/>
        <rFont val="Calibri"/>
        <family val="2"/>
        <scheme val="minor"/>
      </rPr>
      <t xml:space="preserve">Most of the candidates multiplied benefit amount by probability of being employed rather than probability of termination of employment due to resignation. </t>
    </r>
  </si>
  <si>
    <r>
      <t>·</t>
    </r>
    <r>
      <rPr>
        <i/>
        <sz val="7"/>
        <color rgb="FF000000"/>
        <rFont val="Times New Roman"/>
        <family val="1"/>
      </rPr>
      <t xml:space="preserve">         </t>
    </r>
    <r>
      <rPr>
        <b/>
        <i/>
        <sz val="11"/>
        <color rgb="FF000000"/>
        <rFont val="Calibri"/>
        <family val="2"/>
        <scheme val="minor"/>
      </rPr>
      <t>Most of the candidates simply ignored calculation of benefit amount on death. Few candidates made good attempt at making an assumption about death rate and projection of expected benefit amount.</t>
    </r>
  </si>
  <si>
    <r>
      <rPr>
        <b/>
        <sz val="11"/>
        <color theme="1"/>
        <rFont val="Calibri"/>
        <family val="2"/>
        <scheme val="minor"/>
      </rPr>
      <t xml:space="preserve">B. Pass Mark 
</t>
    </r>
    <r>
      <rPr>
        <sz val="11"/>
        <color theme="1"/>
        <rFont val="Calibri"/>
        <family val="2"/>
        <scheme val="minor"/>
      </rPr>
      <t xml:space="preserve">The Pass Mark for this exam was 50. 
212 candidates appeared and 102 passed. 
</t>
    </r>
  </si>
  <si>
    <r>
      <rPr>
        <b/>
        <sz val="11"/>
        <color theme="1"/>
        <rFont val="Calibri"/>
        <family val="2"/>
        <scheme val="minor"/>
      </rPr>
      <t>A. General comments on the aims of this subject</t>
    </r>
    <r>
      <rPr>
        <sz val="11"/>
        <color theme="1"/>
        <rFont val="Calibri"/>
        <family val="2"/>
        <scheme val="minor"/>
      </rPr>
      <t xml:space="preserve">
1. The aim of this subject is to ensure that the successful candidate can analyse data, develop a model, and document the work (including maintaining an audit trail for a fellow candidate and senior actuary). They should be able to analyse the methods used and outputs generated and communicate to a senior actuary the approach, results and conclusions.
2. The subject is split into two papers
The first paper covers the objectives:
• analysis of data.
• development of a model with clear documentation.
The second paper covers:
• ability to analyse the methods used and the model’s outputs.
• ability to apply and interpret the results.
• communication of the approach, results and conclusions to a senior actuary.
</t>
    </r>
    <r>
      <rPr>
        <strike/>
        <sz val="11"/>
        <color theme="1"/>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</si>
</sst>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 #,##0.00_ ;_ * \-#,##0.00_ ;_ * &quot;-&quot;??_ ;_ @_ "/>
    <numFmt numFmtId="164" formatCode="_(* #,##0.00_);_(* \(#,##0.00\);_(* &quot;-&quot;??_);_(@_)"/>
    <numFmt numFmtId="165" formatCode="_(* #,##0_);_(* \(#,##0\);_(* &quot;-&quot;??_);_(@_)"/>
    <numFmt numFmtId="166" formatCode="dd/mmm/yyyy"/>
    <numFmt numFmtId="167" formatCode="0.0%"/>
    <numFmt numFmtId="168" formatCode="0.0000"/>
    <numFmt numFmtId="169" formatCode="0.00000"/>
    <numFmt numFmtId="170" formatCode="#,##0.00000"/>
    <numFmt numFmtId="171" formatCode="_ * #,##0_ ;_ * \-#,##0_ ;_ * &quot;-&quot;??_ ;_ @_ "/>
    <numFmt numFmtId="172" formatCode="dd\-mmm\-yy"/>
  </numFmts>
  <fonts count="4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sz val="11"/>
      <color indexed="8"/>
      <name val="Calibri"/>
      <family val="2"/>
      <scheme val="minor"/>
    </font>
    <font>
      <sz val="8"/>
      <name val="Calibri"/>
      <family val="2"/>
      <scheme val="minor"/>
    </font>
    <font>
      <b/>
      <sz val="11"/>
      <name val="Calibri"/>
      <family val="2"/>
      <scheme val="minor"/>
    </font>
    <font>
      <b/>
      <sz val="11"/>
      <color theme="4"/>
      <name val="Calibri"/>
      <family val="2"/>
      <scheme val="minor"/>
    </font>
    <font>
      <b/>
      <u/>
      <sz val="11"/>
      <color theme="1"/>
      <name val="Calibri"/>
      <family val="2"/>
      <scheme val="minor"/>
    </font>
    <font>
      <b/>
      <sz val="16"/>
      <color theme="1"/>
      <name val="Calibri"/>
      <family val="2"/>
      <scheme val="minor"/>
    </font>
    <font>
      <b/>
      <sz val="22"/>
      <color theme="1"/>
      <name val="Calibri"/>
      <family val="2"/>
      <scheme val="minor"/>
    </font>
    <font>
      <b/>
      <u/>
      <sz val="12"/>
      <color theme="1"/>
      <name val="Calibri"/>
      <family val="2"/>
      <scheme val="minor"/>
    </font>
    <font>
      <sz val="11"/>
      <color rgb="FF00B050"/>
      <name val="Calibri"/>
      <family val="2"/>
      <scheme val="minor"/>
    </font>
    <font>
      <sz val="12"/>
      <color theme="1"/>
      <name val="Calibri"/>
      <family val="2"/>
      <scheme val="minor"/>
    </font>
    <font>
      <b/>
      <u/>
      <sz val="12"/>
      <color rgb="FFFF0000"/>
      <name val="Calibri"/>
      <family val="2"/>
      <scheme val="minor"/>
    </font>
    <font>
      <b/>
      <sz val="11"/>
      <color rgb="FF000000"/>
      <name val="Calibri"/>
      <family val="2"/>
    </font>
    <font>
      <b/>
      <sz val="11"/>
      <color rgb="FF000000"/>
      <name val="Calibri"/>
      <family val="2"/>
      <scheme val="minor"/>
    </font>
    <font>
      <sz val="11"/>
      <color rgb="FF000000"/>
      <name val="Calibri"/>
      <family val="2"/>
      <scheme val="minor"/>
    </font>
    <font>
      <strike/>
      <sz val="11"/>
      <color theme="1"/>
      <name val="Calibri"/>
      <family val="2"/>
      <scheme val="minor"/>
    </font>
    <font>
      <b/>
      <sz val="12"/>
      <color theme="1"/>
      <name val="Calibri"/>
      <family val="2"/>
      <scheme val="minor"/>
    </font>
    <font>
      <b/>
      <i/>
      <sz val="11"/>
      <color rgb="FF000000"/>
      <name val="Calibri"/>
      <family val="2"/>
      <scheme val="minor"/>
    </font>
    <font>
      <i/>
      <sz val="11"/>
      <color rgb="FF000000"/>
      <name val="Symbol"/>
      <family val="1"/>
      <charset val="2"/>
    </font>
    <font>
      <i/>
      <sz val="7"/>
      <color rgb="FF000000"/>
      <name val="Times New Roman"/>
      <family val="1"/>
    </font>
    <font>
      <i/>
      <sz val="11"/>
      <color rgb="FF000000"/>
      <name val="Calibri"/>
      <family val="2"/>
      <scheme val="minor"/>
    </font>
    <font>
      <i/>
      <sz val="11"/>
      <color theme="1"/>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6" tint="0.39997558519241921"/>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bottom/>
      <diagonal/>
    </border>
    <border>
      <left style="medium">
        <color theme="0" tint="-0.499984740745262"/>
      </left>
      <right style="thin">
        <color theme="0" tint="-0.499984740745262"/>
      </right>
      <top/>
      <bottom style="thin">
        <color theme="0" tint="-0.499984740745262"/>
      </bottom>
      <diagonal/>
    </border>
    <border>
      <left style="medium">
        <color theme="0" tint="-0.499984740745262"/>
      </left>
      <right style="thin">
        <color theme="0" tint="-0.499984740745262"/>
      </right>
      <top/>
      <bottom style="medium">
        <color theme="0" tint="-0.499984740745262"/>
      </bottom>
      <diagonal/>
    </border>
  </borders>
  <cellStyleXfs count="45">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cellStyleXfs>
  <cellXfs count="276">
    <xf numFmtId="0" fontId="0" fillId="0" borderId="0" xfId="0"/>
    <xf numFmtId="15" fontId="0" fillId="0" borderId="0" xfId="0" applyNumberFormat="1"/>
    <xf numFmtId="1" fontId="0" fillId="0" borderId="0" xfId="0" applyNumberFormat="1"/>
    <xf numFmtId="0" fontId="0" fillId="0" borderId="0" xfId="0"/>
    <xf numFmtId="0" fontId="0" fillId="0" borderId="10" xfId="0" applyBorder="1"/>
    <xf numFmtId="15" fontId="0" fillId="0" borderId="10" xfId="0" applyNumberFormat="1" applyBorder="1"/>
    <xf numFmtId="165" fontId="0" fillId="0" borderId="10" xfId="1" applyNumberFormat="1" applyFont="1" applyBorder="1"/>
    <xf numFmtId="1" fontId="0" fillId="0" borderId="10" xfId="0" applyNumberFormat="1" applyBorder="1"/>
    <xf numFmtId="10" fontId="0" fillId="0" borderId="10" xfId="0" applyNumberFormat="1" applyBorder="1"/>
    <xf numFmtId="0" fontId="0" fillId="0" borderId="0" xfId="0"/>
    <xf numFmtId="0" fontId="16" fillId="0" borderId="10" xfId="0" applyFont="1" applyBorder="1"/>
    <xf numFmtId="0" fontId="19" fillId="34" borderId="10" xfId="0" applyFont="1" applyFill="1" applyBorder="1" applyAlignment="1">
      <alignment horizontal="center"/>
    </xf>
    <xf numFmtId="0" fontId="14" fillId="33" borderId="0" xfId="0" applyFont="1" applyFill="1"/>
    <xf numFmtId="0" fontId="0" fillId="0" borderId="10" xfId="0" applyBorder="1" applyAlignment="1">
      <alignment horizontal="center"/>
    </xf>
    <xf numFmtId="0" fontId="0" fillId="0" borderId="0" xfId="0"/>
    <xf numFmtId="0" fontId="0" fillId="0" borderId="10" xfId="0" applyBorder="1" applyAlignment="1">
      <alignment horizontal="right"/>
    </xf>
    <xf numFmtId="0" fontId="0" fillId="0" borderId="0" xfId="0"/>
    <xf numFmtId="0" fontId="18" fillId="0" borderId="11" xfId="0" applyFont="1" applyBorder="1" applyAlignment="1">
      <alignment horizontal="left"/>
    </xf>
    <xf numFmtId="0" fontId="20" fillId="0" borderId="11" xfId="44" applyFont="1" applyBorder="1" applyAlignment="1">
      <alignment horizontal="left" vertical="center"/>
    </xf>
    <xf numFmtId="166" fontId="18" fillId="0" borderId="10" xfId="44" applyNumberFormat="1" applyFont="1" applyBorder="1" applyAlignment="1">
      <alignment horizontal="left"/>
    </xf>
    <xf numFmtId="166" fontId="14" fillId="33" borderId="10" xfId="44" applyNumberFormat="1" applyFont="1" applyFill="1" applyBorder="1" applyAlignment="1">
      <alignment horizontal="left"/>
    </xf>
    <xf numFmtId="1" fontId="18" fillId="0" borderId="10" xfId="0" applyNumberFormat="1" applyFont="1" applyBorder="1" applyAlignment="1">
      <alignment horizontal="left"/>
    </xf>
    <xf numFmtId="0" fontId="18" fillId="0" borderId="10" xfId="0" applyFont="1" applyBorder="1" applyAlignment="1">
      <alignment horizontal="left"/>
    </xf>
    <xf numFmtId="0" fontId="20" fillId="0" borderId="10" xfId="44" applyFont="1" applyBorder="1" applyAlignment="1">
      <alignment horizontal="left" vertical="center"/>
    </xf>
    <xf numFmtId="166" fontId="18" fillId="33" borderId="10" xfId="44" applyNumberFormat="1" applyFont="1" applyFill="1" applyBorder="1" applyAlignment="1">
      <alignment horizontal="left"/>
    </xf>
    <xf numFmtId="0" fontId="18" fillId="0" borderId="10" xfId="44" applyFont="1" applyBorder="1" applyAlignment="1">
      <alignment horizontal="left" vertical="center"/>
    </xf>
    <xf numFmtId="3" fontId="20" fillId="0" borderId="10" xfId="1" applyNumberFormat="1" applyFont="1" applyBorder="1" applyAlignment="1">
      <alignment horizontal="left" vertical="center"/>
    </xf>
    <xf numFmtId="3" fontId="18" fillId="0" borderId="10" xfId="1" applyNumberFormat="1" applyFont="1" applyBorder="1" applyAlignment="1">
      <alignment horizontal="left" vertical="center"/>
    </xf>
    <xf numFmtId="0" fontId="16" fillId="0" borderId="12" xfId="0" applyFont="1" applyBorder="1"/>
    <xf numFmtId="0" fontId="16" fillId="0" borderId="0" xfId="0" applyFont="1" applyBorder="1"/>
    <xf numFmtId="3" fontId="0" fillId="0" borderId="10" xfId="0" applyNumberFormat="1" applyBorder="1"/>
    <xf numFmtId="0" fontId="16" fillId="35" borderId="10" xfId="0" applyFont="1" applyFill="1" applyBorder="1"/>
    <xf numFmtId="2" fontId="0" fillId="0" borderId="10" xfId="0" applyNumberFormat="1" applyBorder="1"/>
    <xf numFmtId="165" fontId="14" fillId="0" borderId="10" xfId="1" applyNumberFormat="1" applyFont="1" applyBorder="1"/>
    <xf numFmtId="0" fontId="14" fillId="0" borderId="10" xfId="0" applyFont="1" applyBorder="1"/>
    <xf numFmtId="0" fontId="0" fillId="0" borderId="13" xfId="0" applyBorder="1"/>
    <xf numFmtId="0" fontId="16" fillId="0" borderId="14" xfId="0" applyFont="1" applyBorder="1"/>
    <xf numFmtId="165" fontId="18" fillId="0" borderId="10" xfId="1" applyNumberFormat="1" applyFont="1" applyBorder="1"/>
    <xf numFmtId="169" fontId="0" fillId="0" borderId="10" xfId="0" applyNumberFormat="1" applyBorder="1"/>
    <xf numFmtId="168" fontId="0" fillId="0" borderId="10" xfId="0" applyNumberFormat="1" applyBorder="1"/>
    <xf numFmtId="0" fontId="0" fillId="36" borderId="10" xfId="0" applyFill="1" applyBorder="1"/>
    <xf numFmtId="0" fontId="0" fillId="35" borderId="10" xfId="0" applyFill="1" applyBorder="1" applyAlignment="1">
      <alignment horizontal="right" vertical="center" wrapText="1"/>
    </xf>
    <xf numFmtId="0" fontId="0" fillId="35" borderId="10" xfId="0" applyFill="1" applyBorder="1" applyAlignment="1">
      <alignment horizontal="left" wrapText="1"/>
    </xf>
    <xf numFmtId="170" fontId="19" fillId="34" borderId="10" xfId="0" applyNumberFormat="1" applyFont="1" applyFill="1" applyBorder="1" applyAlignment="1">
      <alignment horizontal="center"/>
    </xf>
    <xf numFmtId="0" fontId="0" fillId="0" borderId="13" xfId="0" applyBorder="1" applyAlignment="1"/>
    <xf numFmtId="0" fontId="0" fillId="0" borderId="10" xfId="0" applyBorder="1" applyAlignment="1">
      <alignment horizontal="center" vertical="center" wrapText="1"/>
    </xf>
    <xf numFmtId="0" fontId="0" fillId="0" borderId="10" xfId="0" applyBorder="1" applyAlignment="1">
      <alignment horizontal="center" vertical="center"/>
    </xf>
    <xf numFmtId="9" fontId="0" fillId="0" borderId="10" xfId="2" applyFont="1" applyBorder="1" applyAlignment="1">
      <alignment horizontal="center" vertical="center"/>
    </xf>
    <xf numFmtId="9" fontId="0" fillId="0" borderId="10" xfId="0" applyNumberFormat="1" applyBorder="1" applyAlignment="1">
      <alignment horizontal="center" vertical="center"/>
    </xf>
    <xf numFmtId="0" fontId="0" fillId="0" borderId="10" xfId="0" applyBorder="1" applyAlignment="1">
      <alignment horizontal="right" vertical="center"/>
    </xf>
    <xf numFmtId="165" fontId="0" fillId="0" borderId="10" xfId="1" applyNumberFormat="1" applyFont="1" applyBorder="1" applyAlignment="1">
      <alignment horizontal="right" vertical="center"/>
    </xf>
    <xf numFmtId="0" fontId="0" fillId="36" borderId="10" xfId="0" applyFill="1" applyBorder="1" applyAlignment="1">
      <alignment horizontal="right" vertical="center"/>
    </xf>
    <xf numFmtId="165" fontId="0" fillId="36" borderId="10" xfId="1" applyNumberFormat="1" applyFont="1" applyFill="1" applyBorder="1" applyAlignment="1">
      <alignment horizontal="right" vertical="center"/>
    </xf>
    <xf numFmtId="10" fontId="0" fillId="0" borderId="0" xfId="0" applyNumberFormat="1" applyBorder="1"/>
    <xf numFmtId="9" fontId="0" fillId="0" borderId="0" xfId="2" applyFont="1" applyBorder="1"/>
    <xf numFmtId="10" fontId="0" fillId="0" borderId="0" xfId="2" applyNumberFormat="1" applyFont="1" applyBorder="1"/>
    <xf numFmtId="15" fontId="0" fillId="0" borderId="0" xfId="0" applyNumberFormat="1" applyBorder="1"/>
    <xf numFmtId="165" fontId="0" fillId="0" borderId="17" xfId="1" applyNumberFormat="1" applyFont="1" applyBorder="1"/>
    <xf numFmtId="0" fontId="14" fillId="0" borderId="0" xfId="0" applyFont="1" applyAlignment="1">
      <alignment horizontal="center" wrapText="1"/>
    </xf>
    <xf numFmtId="0" fontId="0" fillId="0" borderId="0" xfId="0" applyBorder="1" applyAlignment="1">
      <alignment wrapText="1"/>
    </xf>
    <xf numFmtId="0" fontId="0" fillId="0" borderId="0" xfId="0" applyBorder="1"/>
    <xf numFmtId="0" fontId="18" fillId="0" borderId="0" xfId="0" applyFont="1" applyBorder="1"/>
    <xf numFmtId="0" fontId="20" fillId="0" borderId="0" xfId="44" applyFont="1" applyBorder="1" applyAlignment="1">
      <alignment horizontal="center" vertical="center"/>
    </xf>
    <xf numFmtId="0" fontId="20" fillId="0" borderId="0" xfId="44" applyFont="1" applyBorder="1" applyAlignment="1">
      <alignment vertical="center"/>
    </xf>
    <xf numFmtId="166" fontId="18" fillId="0" borderId="0" xfId="44" applyNumberFormat="1" applyFont="1" applyBorder="1" applyAlignment="1">
      <alignment horizontal="center"/>
    </xf>
    <xf numFmtId="1" fontId="18" fillId="0" borderId="0" xfId="0" applyNumberFormat="1" applyFont="1" applyBorder="1" applyAlignment="1">
      <alignment horizontal="center"/>
    </xf>
    <xf numFmtId="165" fontId="20" fillId="0" borderId="0" xfId="1" applyNumberFormat="1" applyFont="1" applyBorder="1" applyAlignment="1">
      <alignment vertical="center"/>
    </xf>
    <xf numFmtId="0" fontId="20" fillId="0" borderId="0" xfId="44" applyFont="1" applyFill="1" applyBorder="1" applyAlignment="1">
      <alignment horizontal="center" vertical="center"/>
    </xf>
    <xf numFmtId="0" fontId="20" fillId="0" borderId="0" xfId="44" applyFont="1" applyFill="1" applyBorder="1" applyAlignment="1">
      <alignment vertical="center"/>
    </xf>
    <xf numFmtId="1" fontId="18" fillId="0" borderId="0" xfId="0" applyNumberFormat="1" applyFont="1" applyFill="1" applyBorder="1" applyAlignment="1">
      <alignment horizontal="center"/>
    </xf>
    <xf numFmtId="165" fontId="20" fillId="0" borderId="0" xfId="1" applyNumberFormat="1" applyFont="1" applyFill="1" applyBorder="1" applyAlignment="1">
      <alignment vertical="center"/>
    </xf>
    <xf numFmtId="0" fontId="20" fillId="34" borderId="0" xfId="44" applyFont="1" applyFill="1" applyBorder="1" applyAlignment="1">
      <alignment vertical="center"/>
    </xf>
    <xf numFmtId="166" fontId="18" fillId="34" borderId="0" xfId="44" applyNumberFormat="1" applyFont="1" applyFill="1" applyBorder="1" applyAlignment="1">
      <alignment horizontal="center"/>
    </xf>
    <xf numFmtId="1" fontId="18" fillId="34" borderId="0" xfId="0" applyNumberFormat="1" applyFont="1" applyFill="1" applyBorder="1" applyAlignment="1">
      <alignment horizontal="center"/>
    </xf>
    <xf numFmtId="165" fontId="20" fillId="34" borderId="0" xfId="1" applyNumberFormat="1" applyFont="1" applyFill="1" applyBorder="1" applyAlignment="1">
      <alignment vertical="center"/>
    </xf>
    <xf numFmtId="0" fontId="18" fillId="0" borderId="0" xfId="44" applyFont="1" applyBorder="1" applyAlignment="1">
      <alignment horizontal="center" vertical="center"/>
    </xf>
    <xf numFmtId="0" fontId="18" fillId="0" borderId="0" xfId="44" applyFont="1" applyBorder="1" applyAlignment="1">
      <alignment horizontal="center"/>
    </xf>
    <xf numFmtId="0" fontId="18" fillId="0" borderId="0" xfId="44" applyFont="1" applyBorder="1"/>
    <xf numFmtId="165" fontId="18" fillId="0" borderId="0" xfId="1" applyNumberFormat="1" applyFont="1" applyFill="1" applyBorder="1" applyAlignment="1">
      <alignment vertical="center"/>
    </xf>
    <xf numFmtId="0" fontId="0" fillId="0" borderId="0" xfId="0"/>
    <xf numFmtId="0" fontId="0" fillId="0" borderId="0" xfId="0"/>
    <xf numFmtId="3" fontId="0" fillId="0" borderId="0" xfId="0" applyNumberFormat="1"/>
    <xf numFmtId="0" fontId="16" fillId="35" borderId="15" xfId="0" applyFont="1" applyFill="1" applyBorder="1"/>
    <xf numFmtId="0" fontId="0" fillId="0" borderId="15" xfId="0" applyBorder="1"/>
    <xf numFmtId="0" fontId="14" fillId="0" borderId="15" xfId="0" applyFont="1" applyBorder="1"/>
    <xf numFmtId="165" fontId="16" fillId="0" borderId="10" xfId="1" applyNumberFormat="1" applyFont="1" applyBorder="1"/>
    <xf numFmtId="165" fontId="22" fillId="0" borderId="10" xfId="1" applyNumberFormat="1" applyFont="1" applyBorder="1"/>
    <xf numFmtId="0" fontId="16" fillId="0" borderId="15" xfId="0" applyFont="1" applyBorder="1"/>
    <xf numFmtId="0" fontId="0" fillId="37" borderId="0" xfId="0" applyFill="1"/>
    <xf numFmtId="165" fontId="0" fillId="38" borderId="10" xfId="1" applyNumberFormat="1" applyFont="1" applyFill="1" applyBorder="1"/>
    <xf numFmtId="0" fontId="0" fillId="35" borderId="10" xfId="0" applyFill="1" applyBorder="1" applyAlignment="1">
      <alignment horizontal="center" vertical="center" wrapText="1"/>
    </xf>
    <xf numFmtId="165" fontId="0" fillId="0" borderId="0" xfId="0" applyNumberFormat="1"/>
    <xf numFmtId="10" fontId="23" fillId="0" borderId="10" xfId="0" applyNumberFormat="1" applyFont="1" applyBorder="1"/>
    <xf numFmtId="9" fontId="23" fillId="0" borderId="10" xfId="2" applyFont="1" applyBorder="1"/>
    <xf numFmtId="10" fontId="23" fillId="0" borderId="10" xfId="2" applyNumberFormat="1" applyFont="1" applyBorder="1"/>
    <xf numFmtId="165" fontId="23" fillId="0" borderId="10" xfId="1" applyNumberFormat="1" applyFont="1" applyFill="1" applyBorder="1"/>
    <xf numFmtId="15" fontId="23" fillId="0" borderId="10" xfId="0" applyNumberFormat="1" applyFont="1" applyBorder="1"/>
    <xf numFmtId="165" fontId="23" fillId="0" borderId="10" xfId="1" applyNumberFormat="1" applyFont="1" applyBorder="1"/>
    <xf numFmtId="0" fontId="24" fillId="0" borderId="0" xfId="0" applyFont="1"/>
    <xf numFmtId="0" fontId="25" fillId="0" borderId="0" xfId="0" applyFont="1"/>
    <xf numFmtId="0" fontId="14" fillId="0" borderId="0" xfId="0" applyFont="1" applyAlignment="1">
      <alignment vertical="center" wrapText="1"/>
    </xf>
    <xf numFmtId="0" fontId="14" fillId="0" borderId="0" xfId="0" applyFont="1" applyBorder="1" applyAlignment="1">
      <alignment vertical="center" wrapText="1"/>
    </xf>
    <xf numFmtId="171" fontId="0" fillId="39" borderId="12" xfId="1" applyNumberFormat="1" applyFont="1" applyFill="1" applyBorder="1" applyAlignment="1">
      <alignment vertical="center"/>
    </xf>
    <xf numFmtId="171" fontId="0" fillId="39" borderId="13" xfId="1" applyNumberFormat="1" applyFont="1" applyFill="1" applyBorder="1" applyAlignment="1">
      <alignment vertical="center"/>
    </xf>
    <xf numFmtId="0" fontId="16" fillId="0" borderId="24" xfId="0" applyFont="1" applyFill="1" applyBorder="1" applyAlignment="1">
      <alignment vertical="center" wrapText="1"/>
    </xf>
    <xf numFmtId="0" fontId="16" fillId="0" borderId="11" xfId="0" applyFont="1" applyFill="1" applyBorder="1" applyAlignment="1">
      <alignment vertical="center" wrapText="1"/>
    </xf>
    <xf numFmtId="171" fontId="0" fillId="39" borderId="21" xfId="1" applyNumberFormat="1" applyFont="1" applyFill="1" applyBorder="1" applyAlignment="1">
      <alignment vertical="center"/>
    </xf>
    <xf numFmtId="0" fontId="16" fillId="0" borderId="13" xfId="0" applyFont="1" applyFill="1" applyBorder="1" applyAlignment="1">
      <alignment vertical="center" wrapText="1"/>
    </xf>
    <xf numFmtId="0" fontId="14" fillId="0" borderId="24" xfId="0" applyFont="1" applyBorder="1" applyAlignment="1">
      <alignment vertical="center" wrapText="1"/>
    </xf>
    <xf numFmtId="0" fontId="18" fillId="0" borderId="24" xfId="0" applyFont="1" applyBorder="1" applyAlignment="1">
      <alignment vertical="center" wrapText="1"/>
    </xf>
    <xf numFmtId="0" fontId="16" fillId="0" borderId="0" xfId="0" applyFont="1" applyFill="1" applyBorder="1" applyAlignment="1">
      <alignment horizontal="left" vertical="center"/>
    </xf>
    <xf numFmtId="171" fontId="0" fillId="0" borderId="0" xfId="1" applyNumberFormat="1" applyFont="1" applyFill="1" applyBorder="1" applyAlignment="1">
      <alignment vertical="center"/>
    </xf>
    <xf numFmtId="0" fontId="16" fillId="0" borderId="16" xfId="0" applyFont="1" applyFill="1" applyBorder="1" applyAlignment="1">
      <alignment horizontal="left" vertical="center"/>
    </xf>
    <xf numFmtId="171" fontId="16" fillId="0" borderId="15" xfId="1" applyNumberFormat="1" applyFont="1" applyFill="1" applyBorder="1" applyAlignment="1">
      <alignment vertical="center"/>
    </xf>
    <xf numFmtId="0" fontId="14" fillId="0" borderId="0" xfId="0" applyFont="1"/>
    <xf numFmtId="0" fontId="0" fillId="0" borderId="0" xfId="0"/>
    <xf numFmtId="0" fontId="0" fillId="0" borderId="0" xfId="0"/>
    <xf numFmtId="15" fontId="14" fillId="0" borderId="10" xfId="0" applyNumberFormat="1" applyFont="1" applyBorder="1" applyAlignment="1">
      <alignment horizontal="right"/>
    </xf>
    <xf numFmtId="166" fontId="18" fillId="34" borderId="10" xfId="44" applyNumberFormat="1" applyFont="1" applyFill="1" applyBorder="1" applyAlignment="1">
      <alignment horizontal="left"/>
    </xf>
    <xf numFmtId="0" fontId="14" fillId="0" borderId="0" xfId="0" applyFont="1" applyFill="1" applyAlignment="1">
      <alignment vertical="center" wrapText="1"/>
    </xf>
    <xf numFmtId="165" fontId="0" fillId="40" borderId="10" xfId="1" applyNumberFormat="1" applyFont="1" applyFill="1" applyBorder="1" applyAlignment="1">
      <alignment horizontal="center" vertical="center"/>
    </xf>
    <xf numFmtId="0" fontId="14" fillId="0" borderId="0" xfId="0" quotePrefix="1" applyFont="1" applyAlignment="1">
      <alignment vertical="center" wrapText="1"/>
    </xf>
    <xf numFmtId="0" fontId="18" fillId="0" borderId="0" xfId="0" quotePrefix="1" applyFont="1" applyAlignment="1">
      <alignment vertical="center" wrapText="1"/>
    </xf>
    <xf numFmtId="0" fontId="26" fillId="0" borderId="0" xfId="0" applyFont="1" applyAlignment="1">
      <alignment vertical="top"/>
    </xf>
    <xf numFmtId="0" fontId="24" fillId="0" borderId="10" xfId="0" applyFont="1" applyBorder="1" applyAlignment="1">
      <alignment vertical="top"/>
    </xf>
    <xf numFmtId="0" fontId="24" fillId="0" borderId="0" xfId="0" applyFont="1" applyAlignment="1">
      <alignment vertical="top"/>
    </xf>
    <xf numFmtId="0" fontId="24" fillId="0" borderId="0" xfId="0" applyFont="1" applyAlignment="1">
      <alignment horizontal="left" vertical="top"/>
    </xf>
    <xf numFmtId="0" fontId="24" fillId="0" borderId="12" xfId="0" applyFont="1" applyBorder="1" applyAlignment="1">
      <alignment horizontal="left" vertical="top"/>
    </xf>
    <xf numFmtId="0" fontId="24" fillId="0" borderId="15" xfId="0" applyFont="1" applyBorder="1" applyAlignment="1">
      <alignment vertical="top"/>
    </xf>
    <xf numFmtId="0" fontId="24" fillId="0" borderId="22" xfId="0" applyFont="1" applyBorder="1" applyAlignment="1">
      <alignment vertical="top"/>
    </xf>
    <xf numFmtId="0" fontId="24" fillId="0" borderId="24" xfId="0" applyFont="1" applyBorder="1" applyAlignment="1">
      <alignment vertical="top"/>
    </xf>
    <xf numFmtId="0" fontId="16" fillId="0" borderId="22" xfId="0" applyFont="1" applyFill="1" applyBorder="1" applyAlignment="1">
      <alignment horizontal="left" vertical="center" wrapText="1"/>
    </xf>
    <xf numFmtId="3" fontId="0" fillId="34" borderId="10" xfId="0" applyNumberFormat="1" applyFill="1" applyBorder="1"/>
    <xf numFmtId="2" fontId="0" fillId="34" borderId="10" xfId="0" applyNumberFormat="1" applyFill="1" applyBorder="1"/>
    <xf numFmtId="0" fontId="0" fillId="34" borderId="10" xfId="0" applyFill="1" applyBorder="1"/>
    <xf numFmtId="169" fontId="0" fillId="34" borderId="10" xfId="0" applyNumberFormat="1" applyFill="1" applyBorder="1"/>
    <xf numFmtId="0" fontId="24" fillId="0" borderId="24" xfId="0" applyFont="1" applyBorder="1" applyAlignment="1">
      <alignment horizontal="left" vertical="top"/>
    </xf>
    <xf numFmtId="0" fontId="16" fillId="0" borderId="22" xfId="0" applyFont="1" applyFill="1" applyBorder="1" applyAlignment="1">
      <alignment horizontal="left" vertical="center"/>
    </xf>
    <xf numFmtId="0" fontId="16" fillId="0" borderId="24" xfId="0" applyFont="1" applyFill="1" applyBorder="1" applyAlignment="1">
      <alignment horizontal="left" vertical="center"/>
    </xf>
    <xf numFmtId="0" fontId="24" fillId="0" borderId="11" xfId="0" applyFont="1" applyBorder="1" applyAlignment="1">
      <alignment horizontal="left" vertical="top"/>
    </xf>
    <xf numFmtId="0" fontId="24" fillId="0" borderId="24" xfId="0" applyFont="1" applyBorder="1" applyAlignment="1">
      <alignment horizontal="left" vertical="top"/>
    </xf>
    <xf numFmtId="0" fontId="0" fillId="34" borderId="0" xfId="0" applyFill="1" applyBorder="1" applyAlignment="1">
      <alignment vertical="center"/>
    </xf>
    <xf numFmtId="0" fontId="0" fillId="34" borderId="17" xfId="0" applyFill="1" applyBorder="1" applyAlignment="1">
      <alignment vertical="center"/>
    </xf>
    <xf numFmtId="1" fontId="16" fillId="42" borderId="10" xfId="0" applyNumberFormat="1" applyFont="1" applyFill="1" applyBorder="1"/>
    <xf numFmtId="0" fontId="0" fillId="40" borderId="10" xfId="0" applyFill="1" applyBorder="1" applyAlignment="1">
      <alignment vertical="center"/>
    </xf>
    <xf numFmtId="0" fontId="0" fillId="34" borderId="20" xfId="0" applyFill="1" applyBorder="1" applyAlignment="1">
      <alignment vertical="center"/>
    </xf>
    <xf numFmtId="0" fontId="0" fillId="35" borderId="12" xfId="0" applyFill="1" applyBorder="1" applyAlignment="1">
      <alignment horizontal="right" vertical="center" wrapText="1"/>
    </xf>
    <xf numFmtId="0" fontId="6" fillId="2" borderId="0" xfId="8"/>
    <xf numFmtId="0" fontId="18" fillId="0" borderId="0" xfId="0" applyFont="1" applyAlignment="1">
      <alignment vertical="center" wrapText="1"/>
    </xf>
    <xf numFmtId="170" fontId="19" fillId="38" borderId="10" xfId="0" applyNumberFormat="1" applyFont="1" applyFill="1" applyBorder="1" applyAlignment="1">
      <alignment horizontal="center"/>
    </xf>
    <xf numFmtId="9" fontId="0" fillId="0" borderId="0" xfId="2" applyFont="1"/>
    <xf numFmtId="0" fontId="18" fillId="35" borderId="10" xfId="0" applyFont="1" applyFill="1" applyBorder="1" applyAlignment="1">
      <alignment horizontal="left" wrapText="1"/>
    </xf>
    <xf numFmtId="166" fontId="18" fillId="0" borderId="10" xfId="44" applyNumberFormat="1" applyFont="1" applyFill="1" applyBorder="1" applyAlignment="1">
      <alignment horizontal="left"/>
    </xf>
    <xf numFmtId="172" fontId="0" fillId="42" borderId="10" xfId="0" applyNumberFormat="1" applyFill="1" applyBorder="1"/>
    <xf numFmtId="172" fontId="0" fillId="0" borderId="10" xfId="0" applyNumberFormat="1" applyBorder="1"/>
    <xf numFmtId="171" fontId="0" fillId="39" borderId="12" xfId="1" applyNumberFormat="1" applyFont="1" applyFill="1" applyBorder="1" applyAlignment="1">
      <alignment horizontal="left" vertical="center"/>
    </xf>
    <xf numFmtId="171" fontId="0" fillId="39" borderId="20" xfId="1" applyNumberFormat="1" applyFont="1" applyFill="1" applyBorder="1" applyAlignment="1">
      <alignment horizontal="left" vertical="center"/>
    </xf>
    <xf numFmtId="0" fontId="0" fillId="0" borderId="0" xfId="0" applyFont="1" applyAlignment="1">
      <alignment vertical="center"/>
    </xf>
    <xf numFmtId="0" fontId="29" fillId="0" borderId="0" xfId="0" applyFont="1" applyAlignment="1">
      <alignment horizontal="left" vertical="center" wrapText="1"/>
    </xf>
    <xf numFmtId="0" fontId="30" fillId="0" borderId="0" xfId="0" applyFont="1" applyBorder="1" applyAlignment="1">
      <alignment vertical="center" wrapText="1"/>
    </xf>
    <xf numFmtId="0" fontId="29" fillId="0" borderId="20" xfId="0" applyFont="1" applyBorder="1" applyAlignment="1">
      <alignment horizontal="left" vertical="center" wrapText="1"/>
    </xf>
    <xf numFmtId="0" fontId="29" fillId="0" borderId="17" xfId="0" applyFont="1" applyBorder="1" applyAlignment="1">
      <alignment horizontal="left" vertical="center" wrapText="1"/>
    </xf>
    <xf numFmtId="0" fontId="29" fillId="0" borderId="21" xfId="0" applyFont="1" applyBorder="1" applyAlignment="1">
      <alignment horizontal="left" vertical="center" wrapText="1"/>
    </xf>
    <xf numFmtId="0" fontId="27" fillId="0" borderId="19" xfId="0" applyFont="1" applyBorder="1" applyAlignment="1">
      <alignment horizontal="left" vertical="center" wrapText="1"/>
    </xf>
    <xf numFmtId="43" fontId="0" fillId="39" borderId="18" xfId="0" applyNumberFormat="1" applyFont="1" applyFill="1" applyBorder="1" applyAlignment="1">
      <alignment horizontal="left" vertical="center"/>
    </xf>
    <xf numFmtId="43" fontId="0" fillId="39" borderId="19" xfId="0" applyNumberFormat="1" applyFont="1" applyFill="1" applyBorder="1" applyAlignment="1">
      <alignment horizontal="left" vertical="center"/>
    </xf>
    <xf numFmtId="9" fontId="0" fillId="39" borderId="12" xfId="0" applyNumberFormat="1" applyFont="1" applyFill="1" applyBorder="1" applyAlignment="1">
      <alignment horizontal="left" vertical="center"/>
    </xf>
    <xf numFmtId="9" fontId="0" fillId="39" borderId="13" xfId="0" applyNumberFormat="1" applyFont="1" applyFill="1" applyBorder="1" applyAlignment="1">
      <alignment vertical="center"/>
    </xf>
    <xf numFmtId="10" fontId="0" fillId="39" borderId="12" xfId="0" applyNumberFormat="1" applyFont="1" applyFill="1" applyBorder="1" applyAlignment="1">
      <alignment horizontal="left" vertical="center" wrapText="1"/>
    </xf>
    <xf numFmtId="10" fontId="0" fillId="39" borderId="13" xfId="0" applyNumberFormat="1" applyFont="1" applyFill="1" applyBorder="1" applyAlignment="1">
      <alignment vertical="center" wrapText="1"/>
    </xf>
    <xf numFmtId="0" fontId="29" fillId="0" borderId="18" xfId="0" applyFont="1" applyBorder="1" applyAlignment="1">
      <alignment vertical="center"/>
    </xf>
    <xf numFmtId="0" fontId="0" fillId="0" borderId="22" xfId="0" applyFont="1" applyBorder="1" applyAlignment="1">
      <alignment vertical="center" wrapText="1"/>
    </xf>
    <xf numFmtId="43" fontId="0" fillId="39" borderId="22" xfId="0" quotePrefix="1" applyNumberFormat="1" applyFont="1" applyFill="1" applyBorder="1" applyAlignment="1">
      <alignment horizontal="left" vertical="top" wrapText="1"/>
    </xf>
    <xf numFmtId="43" fontId="0" fillId="0" borderId="0" xfId="0" applyNumberFormat="1" applyFont="1" applyAlignment="1">
      <alignment vertical="center" wrapText="1"/>
    </xf>
    <xf numFmtId="0" fontId="29" fillId="0" borderId="12" xfId="0" applyFont="1" applyBorder="1" applyAlignment="1">
      <alignment vertical="center"/>
    </xf>
    <xf numFmtId="0" fontId="0" fillId="0" borderId="24" xfId="0" applyFont="1" applyBorder="1" applyAlignment="1">
      <alignment vertical="center" wrapText="1"/>
    </xf>
    <xf numFmtId="43" fontId="0" fillId="39" borderId="24" xfId="0" quotePrefix="1" applyNumberFormat="1" applyFont="1" applyFill="1" applyBorder="1" applyAlignment="1">
      <alignment horizontal="left" vertical="top" wrapText="1"/>
    </xf>
    <xf numFmtId="43" fontId="0" fillId="0" borderId="0" xfId="0" applyNumberFormat="1" applyFont="1" applyAlignment="1">
      <alignment vertical="center"/>
    </xf>
    <xf numFmtId="43" fontId="0" fillId="39" borderId="24" xfId="0" quotePrefix="1" applyNumberFormat="1" applyFont="1" applyFill="1" applyBorder="1" applyAlignment="1">
      <alignment vertical="top" wrapText="1"/>
    </xf>
    <xf numFmtId="0" fontId="29" fillId="0" borderId="20" xfId="0" applyFont="1" applyBorder="1" applyAlignment="1">
      <alignment vertical="center"/>
    </xf>
    <xf numFmtId="0" fontId="0" fillId="0" borderId="11" xfId="0" applyFont="1" applyBorder="1" applyAlignment="1">
      <alignment vertical="center" wrapText="1"/>
    </xf>
    <xf numFmtId="0" fontId="29" fillId="0" borderId="13" xfId="0" applyFont="1" applyBorder="1" applyAlignment="1">
      <alignment vertical="center"/>
    </xf>
    <xf numFmtId="0" fontId="0" fillId="0" borderId="13" xfId="0" applyFont="1" applyBorder="1" applyAlignment="1">
      <alignment vertical="center" wrapText="1"/>
    </xf>
    <xf numFmtId="0" fontId="29" fillId="0" borderId="13" xfId="0" applyFont="1" applyFill="1" applyBorder="1" applyAlignment="1">
      <alignment vertical="center"/>
    </xf>
    <xf numFmtId="0" fontId="0" fillId="0" borderId="13" xfId="0" applyFont="1" applyFill="1" applyBorder="1" applyAlignment="1">
      <alignment vertical="center" wrapText="1"/>
    </xf>
    <xf numFmtId="0" fontId="0" fillId="0" borderId="0" xfId="0" applyFont="1" applyFill="1" applyAlignment="1">
      <alignment vertical="center"/>
    </xf>
    <xf numFmtId="0" fontId="0" fillId="0" borderId="0" xfId="0" applyFont="1" applyAlignment="1">
      <alignment vertical="top"/>
    </xf>
    <xf numFmtId="0" fontId="16" fillId="0" borderId="10" xfId="0" applyFont="1" applyFill="1" applyBorder="1" applyAlignment="1">
      <alignment horizontal="left" vertical="center"/>
    </xf>
    <xf numFmtId="0" fontId="29" fillId="0" borderId="10" xfId="0" applyFont="1" applyFill="1" applyBorder="1" applyAlignment="1">
      <alignment vertical="center"/>
    </xf>
    <xf numFmtId="0" fontId="0" fillId="0" borderId="10" xfId="0" applyFont="1" applyFill="1" applyBorder="1" applyAlignment="1">
      <alignment vertical="center" wrapText="1"/>
    </xf>
    <xf numFmtId="0" fontId="0" fillId="0" borderId="20" xfId="0" applyFont="1" applyBorder="1" applyAlignment="1">
      <alignment vertical="center"/>
    </xf>
    <xf numFmtId="171" fontId="18" fillId="34" borderId="10" xfId="1" applyNumberFormat="1" applyFont="1" applyFill="1" applyBorder="1" applyAlignment="1">
      <alignment vertical="center" wrapText="1"/>
    </xf>
    <xf numFmtId="49" fontId="0" fillId="34" borderId="10" xfId="1" applyNumberFormat="1" applyFont="1" applyFill="1" applyBorder="1" applyAlignment="1">
      <alignment vertical="center" wrapText="1"/>
    </xf>
    <xf numFmtId="49" fontId="0" fillId="34" borderId="10" xfId="1" applyNumberFormat="1" applyFont="1" applyFill="1" applyBorder="1" applyAlignment="1">
      <alignment horizontal="left" vertical="center" wrapText="1"/>
    </xf>
    <xf numFmtId="1" fontId="18" fillId="33" borderId="10" xfId="0" applyNumberFormat="1" applyFont="1" applyFill="1" applyBorder="1" applyAlignment="1">
      <alignment horizontal="left"/>
    </xf>
    <xf numFmtId="167" fontId="0" fillId="33" borderId="10" xfId="0" applyNumberFormat="1" applyFill="1" applyBorder="1" applyAlignment="1">
      <alignment horizontal="left"/>
    </xf>
    <xf numFmtId="4" fontId="0" fillId="0" borderId="0" xfId="2" applyNumberFormat="1" applyFont="1"/>
    <xf numFmtId="10" fontId="0" fillId="0" borderId="0" xfId="2" applyNumberFormat="1" applyFont="1"/>
    <xf numFmtId="0" fontId="0" fillId="0" borderId="0" xfId="0" applyAlignment="1">
      <alignment horizontal="left" vertical="top"/>
    </xf>
    <xf numFmtId="0" fontId="0" fillId="0" borderId="0" xfId="0" applyBorder="1" applyAlignment="1"/>
    <xf numFmtId="10" fontId="0" fillId="34" borderId="10" xfId="0" applyNumberFormat="1" applyFill="1" applyBorder="1"/>
    <xf numFmtId="0" fontId="35" fillId="0" borderId="29" xfId="0" applyFont="1" applyBorder="1" applyAlignment="1">
      <alignment horizontal="left" vertical="center" wrapText="1"/>
    </xf>
    <xf numFmtId="0" fontId="32" fillId="0" borderId="33" xfId="0" applyFont="1" applyBorder="1" applyAlignment="1">
      <alignment horizontal="left" vertical="top" wrapText="1"/>
    </xf>
    <xf numFmtId="0" fontId="36" fillId="0" borderId="33" xfId="0" applyFont="1" applyBorder="1" applyAlignment="1">
      <alignment horizontal="left" vertical="top" wrapText="1"/>
    </xf>
    <xf numFmtId="0" fontId="37" fillId="0" borderId="33" xfId="0" applyFont="1" applyBorder="1" applyAlignment="1">
      <alignment horizontal="left" vertical="top" wrapText="1"/>
    </xf>
    <xf numFmtId="0" fontId="39" fillId="0" borderId="33" xfId="0" applyFont="1" applyBorder="1" applyAlignment="1">
      <alignment horizontal="left" vertical="top" wrapText="1"/>
    </xf>
    <xf numFmtId="0" fontId="39" fillId="0" borderId="35" xfId="0" applyFont="1" applyBorder="1" applyAlignment="1">
      <alignment horizontal="left" vertical="top" wrapText="1"/>
    </xf>
    <xf numFmtId="0" fontId="40" fillId="0" borderId="32" xfId="0" applyFont="1" applyBorder="1" applyAlignment="1">
      <alignment horizontal="left" vertical="center" wrapText="1"/>
    </xf>
    <xf numFmtId="0" fontId="33" fillId="0" borderId="31" xfId="0" applyFont="1" applyBorder="1" applyAlignment="1">
      <alignment horizontal="center" vertical="top" wrapText="1"/>
    </xf>
    <xf numFmtId="0" fontId="33" fillId="0" borderId="32" xfId="0" applyFont="1" applyBorder="1" applyAlignment="1">
      <alignment horizontal="center" vertical="top"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40" fillId="0" borderId="32" xfId="0" applyFont="1" applyBorder="1" applyAlignment="1">
      <alignment horizontal="left" vertical="center" wrapText="1"/>
    </xf>
    <xf numFmtId="0" fontId="40" fillId="0" borderId="34" xfId="0" applyFont="1" applyBorder="1" applyAlignment="1">
      <alignment horizontal="left" vertical="center" wrapText="1"/>
    </xf>
    <xf numFmtId="0" fontId="35" fillId="0" borderId="28" xfId="0" applyFont="1" applyBorder="1" applyAlignment="1">
      <alignment horizontal="left" vertical="center" wrapText="1"/>
    </xf>
    <xf numFmtId="0" fontId="35" fillId="0" borderId="30" xfId="0" applyFont="1" applyBorder="1" applyAlignment="1">
      <alignment horizontal="left" vertical="center" wrapText="1"/>
    </xf>
    <xf numFmtId="0" fontId="0" fillId="0" borderId="36"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39" xfId="0" applyFont="1" applyBorder="1" applyAlignment="1">
      <alignment horizontal="center" vertical="center" wrapText="1"/>
    </xf>
    <xf numFmtId="0" fontId="28" fillId="0" borderId="15" xfId="0" applyFont="1" applyBorder="1" applyAlignment="1">
      <alignment wrapText="1"/>
    </xf>
    <xf numFmtId="0" fontId="28" fillId="0" borderId="14" xfId="0" applyFont="1" applyBorder="1" applyAlignment="1">
      <alignment wrapText="1"/>
    </xf>
    <xf numFmtId="0" fontId="26" fillId="0" borderId="17" xfId="0" applyFont="1" applyBorder="1" applyAlignment="1">
      <alignment horizontal="center" vertical="center"/>
    </xf>
    <xf numFmtId="0" fontId="29" fillId="0" borderId="15" xfId="0" applyFont="1" applyBorder="1" applyAlignment="1">
      <alignment horizontal="left" vertical="top" wrapText="1"/>
    </xf>
    <xf numFmtId="0" fontId="29" fillId="0" borderId="14" xfId="0" applyFont="1" applyBorder="1" applyAlignment="1">
      <alignment horizontal="left" vertical="top" wrapText="1"/>
    </xf>
    <xf numFmtId="0" fontId="29" fillId="0" borderId="16" xfId="0" applyFont="1" applyBorder="1" applyAlignment="1">
      <alignment horizontal="left" vertical="top" wrapText="1"/>
    </xf>
    <xf numFmtId="0" fontId="24" fillId="0" borderId="22" xfId="0" applyFont="1" applyBorder="1" applyAlignment="1">
      <alignment horizontal="left" vertical="top"/>
    </xf>
    <xf numFmtId="0" fontId="24" fillId="0" borderId="24" xfId="0" applyFont="1" applyBorder="1" applyAlignment="1">
      <alignment horizontal="left" vertical="top"/>
    </xf>
    <xf numFmtId="0" fontId="27" fillId="0" borderId="23" xfId="0" applyFont="1" applyBorder="1" applyAlignment="1">
      <alignment horizontal="left" vertical="center" wrapText="1"/>
    </xf>
    <xf numFmtId="0" fontId="27" fillId="0" borderId="19" xfId="0" applyFont="1" applyBorder="1" applyAlignment="1">
      <alignment horizontal="left" vertical="center"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29" fillId="0" borderId="17" xfId="0" applyFont="1" applyBorder="1" applyAlignment="1">
      <alignment horizontal="left" vertical="center" wrapText="1"/>
    </xf>
    <xf numFmtId="0" fontId="29" fillId="0" borderId="21" xfId="0" applyFont="1" applyBorder="1" applyAlignment="1">
      <alignment horizontal="left" vertical="center" wrapText="1"/>
    </xf>
    <xf numFmtId="0" fontId="24" fillId="0" borderId="22" xfId="0" applyFont="1" applyBorder="1" applyAlignment="1">
      <alignment horizontal="left" vertical="top" wrapText="1"/>
    </xf>
    <xf numFmtId="0" fontId="24" fillId="0" borderId="24" xfId="0" applyFont="1" applyBorder="1" applyAlignment="1">
      <alignment horizontal="left" vertical="top" wrapText="1"/>
    </xf>
    <xf numFmtId="0" fontId="24" fillId="0" borderId="12" xfId="0" applyFont="1" applyBorder="1" applyAlignment="1">
      <alignment horizontal="left" vertical="top" wrapText="1"/>
    </xf>
    <xf numFmtId="0" fontId="27" fillId="0" borderId="15" xfId="0" applyFont="1" applyBorder="1" applyAlignment="1">
      <alignment horizontal="left" vertical="center" wrapText="1"/>
    </xf>
    <xf numFmtId="0" fontId="27" fillId="0" borderId="14" xfId="0" applyFont="1" applyBorder="1" applyAlignment="1">
      <alignment horizontal="left" vertical="center" wrapText="1"/>
    </xf>
    <xf numFmtId="0" fontId="27" fillId="0" borderId="16" xfId="0" applyFont="1" applyBorder="1" applyAlignment="1">
      <alignment horizontal="left" vertical="center" wrapText="1"/>
    </xf>
    <xf numFmtId="0" fontId="27" fillId="0" borderId="18" xfId="0" applyFont="1" applyBorder="1" applyAlignment="1">
      <alignment horizontal="left" vertical="center" wrapText="1"/>
    </xf>
    <xf numFmtId="0" fontId="24" fillId="0" borderId="12" xfId="0" applyFont="1" applyBorder="1" applyAlignment="1">
      <alignment horizontal="center" vertical="top"/>
    </xf>
    <xf numFmtId="0" fontId="27" fillId="0" borderId="18" xfId="0" applyFont="1" applyFill="1" applyBorder="1" applyAlignment="1">
      <alignment horizontal="left" vertical="center" wrapText="1"/>
    </xf>
    <xf numFmtId="0" fontId="27" fillId="0" borderId="23" xfId="0" applyFont="1" applyFill="1" applyBorder="1" applyAlignment="1">
      <alignment horizontal="left" vertical="center" wrapText="1"/>
    </xf>
    <xf numFmtId="0" fontId="27" fillId="0" borderId="19"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16" fillId="0" borderId="22" xfId="0" applyFont="1" applyFill="1" applyBorder="1" applyAlignment="1">
      <alignment horizontal="left" vertical="center"/>
    </xf>
    <xf numFmtId="0" fontId="16" fillId="0" borderId="24" xfId="0" applyFont="1" applyFill="1" applyBorder="1" applyAlignment="1">
      <alignment horizontal="left" vertical="center"/>
    </xf>
    <xf numFmtId="0" fontId="16" fillId="0" borderId="11" xfId="0" applyFont="1" applyFill="1" applyBorder="1" applyAlignment="1">
      <alignment horizontal="left" vertical="center"/>
    </xf>
    <xf numFmtId="0" fontId="28" fillId="0" borderId="18" xfId="0" applyFont="1" applyBorder="1" applyAlignment="1">
      <alignment wrapText="1"/>
    </xf>
    <xf numFmtId="0" fontId="28" fillId="0" borderId="23" xfId="0" applyFont="1" applyBorder="1" applyAlignment="1">
      <alignment wrapText="1"/>
    </xf>
    <xf numFmtId="0" fontId="24" fillId="0" borderId="22" xfId="0" applyFont="1" applyBorder="1" applyAlignment="1">
      <alignment horizontal="center" vertical="top"/>
    </xf>
    <xf numFmtId="0" fontId="24" fillId="0" borderId="24" xfId="0" applyFont="1" applyBorder="1" applyAlignment="1">
      <alignment horizontal="center" vertical="top"/>
    </xf>
    <xf numFmtId="0" fontId="16" fillId="0" borderId="2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24" fillId="0" borderId="11" xfId="0" applyFont="1" applyBorder="1" applyAlignment="1">
      <alignment horizontal="left" vertical="top"/>
    </xf>
    <xf numFmtId="0" fontId="29" fillId="0" borderId="23"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8" fillId="0" borderId="15" xfId="0" applyFont="1" applyBorder="1" applyAlignment="1">
      <alignment horizontal="left" wrapText="1"/>
    </xf>
    <xf numFmtId="0" fontId="28" fillId="0" borderId="14" xfId="0" applyFont="1" applyBorder="1" applyAlignment="1">
      <alignment horizontal="left"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right"/>
    </xf>
    <xf numFmtId="0" fontId="0" fillId="0" borderId="0" xfId="0" applyBorder="1" applyAlignment="1">
      <alignment horizontal="right"/>
    </xf>
    <xf numFmtId="0" fontId="0" fillId="40" borderId="10" xfId="0" applyFill="1" applyBorder="1" applyAlignment="1">
      <alignment horizontal="center" vertical="center"/>
    </xf>
    <xf numFmtId="0" fontId="0" fillId="41" borderId="10" xfId="0" applyFill="1" applyBorder="1" applyAlignment="1">
      <alignment horizontal="center"/>
    </xf>
    <xf numFmtId="0" fontId="23" fillId="0" borderId="10" xfId="0" applyFont="1" applyFill="1" applyBorder="1" applyAlignment="1">
      <alignment horizontal="right"/>
    </xf>
    <xf numFmtId="0" fontId="23" fillId="0" borderId="10" xfId="0" applyFont="1" applyBorder="1" applyAlignment="1">
      <alignment horizontal="right"/>
    </xf>
    <xf numFmtId="0" fontId="0" fillId="41" borderId="10" xfId="0" applyFill="1" applyBorder="1" applyAlignment="1">
      <alignment horizontal="center" wrapText="1"/>
    </xf>
    <xf numFmtId="0" fontId="25" fillId="0" borderId="17" xfId="0" applyFont="1" applyBorder="1" applyAlignment="1">
      <alignment horizont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1">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Liabilities PV vs Accrued</a:t>
            </a:r>
          </a:p>
        </c:rich>
      </c:tx>
      <c:overlay val="0"/>
      <c:spPr>
        <a:noFill/>
        <a:ln>
          <a:noFill/>
        </a:ln>
        <a:effectLst/>
      </c:spPr>
    </c:title>
    <c:autoTitleDeleted val="0"/>
    <c:plotArea>
      <c:layout/>
      <c:barChart>
        <c:barDir val="col"/>
        <c:grouping val="clustered"/>
        <c:varyColors val="0"/>
        <c:ser>
          <c:idx val="0"/>
          <c:order val="0"/>
          <c:tx>
            <c:strRef>
              <c:f>Chart!$D$2</c:f>
              <c:strCache>
                <c:ptCount val="1"/>
                <c:pt idx="0">
                  <c:v>PV of liability</c:v>
                </c:pt>
              </c:strCache>
            </c:strRef>
          </c:tx>
          <c:spPr>
            <a:solidFill>
              <a:schemeClr val="accent1"/>
            </a:solidFill>
            <a:ln>
              <a:noFill/>
            </a:ln>
            <a:effectLst/>
          </c:spPr>
          <c:invertIfNegative val="0"/>
          <c:cat>
            <c:strRef>
              <c:f>Chart!$C$3:$C$5</c:f>
              <c:strCache>
                <c:ptCount val="3"/>
                <c:pt idx="0">
                  <c:v>Base</c:v>
                </c:pt>
                <c:pt idx="1">
                  <c:v>Scn 1</c:v>
                </c:pt>
                <c:pt idx="2">
                  <c:v>Scn 2</c:v>
                </c:pt>
              </c:strCache>
            </c:strRef>
          </c:cat>
          <c:val>
            <c:numRef>
              <c:f>Chart!$D$3:$D$5</c:f>
              <c:numCache>
                <c:formatCode>_(* #,##0_);_(* \(#,##0\);_(* "-"??_);_(@_)</c:formatCode>
                <c:ptCount val="3"/>
                <c:pt idx="0">
                  <c:v>7442708.3614237048</c:v>
                </c:pt>
                <c:pt idx="1">
                  <c:v>8744094.3357354254</c:v>
                </c:pt>
                <c:pt idx="2">
                  <c:v>8033979.1987449182</c:v>
                </c:pt>
              </c:numCache>
            </c:numRef>
          </c:val>
          <c:extLst xmlns:c16r2="http://schemas.microsoft.com/office/drawing/2015/06/chart">
            <c:ext xmlns:c16="http://schemas.microsoft.com/office/drawing/2014/chart" uri="{C3380CC4-5D6E-409C-BE32-E72D297353CC}">
              <c16:uniqueId val="{00000000-3FA8-44F0-8339-CB8A639CC7A0}"/>
            </c:ext>
          </c:extLst>
        </c:ser>
        <c:ser>
          <c:idx val="1"/>
          <c:order val="1"/>
          <c:tx>
            <c:strRef>
              <c:f>Chart!$E$2</c:f>
              <c:strCache>
                <c:ptCount val="1"/>
                <c:pt idx="0">
                  <c:v>Accrued </c:v>
                </c:pt>
              </c:strCache>
            </c:strRef>
          </c:tx>
          <c:spPr>
            <a:solidFill>
              <a:schemeClr val="accent2"/>
            </a:solidFill>
            <a:ln>
              <a:noFill/>
            </a:ln>
            <a:effectLst/>
          </c:spPr>
          <c:invertIfNegative val="0"/>
          <c:cat>
            <c:strRef>
              <c:f>Chart!$C$3:$C$5</c:f>
              <c:strCache>
                <c:ptCount val="3"/>
                <c:pt idx="0">
                  <c:v>Base</c:v>
                </c:pt>
                <c:pt idx="1">
                  <c:v>Scn 1</c:v>
                </c:pt>
                <c:pt idx="2">
                  <c:v>Scn 2</c:v>
                </c:pt>
              </c:strCache>
            </c:strRef>
          </c:cat>
          <c:val>
            <c:numRef>
              <c:f>Chart!$E$3:$E$5</c:f>
              <c:numCache>
                <c:formatCode>_(* #,##0_);_(* \(#,##0\);_(* "-"??_);_(@_)</c:formatCode>
                <c:ptCount val="3"/>
                <c:pt idx="0">
                  <c:v>7765985</c:v>
                </c:pt>
                <c:pt idx="1">
                  <c:v>7765985</c:v>
                </c:pt>
                <c:pt idx="2">
                  <c:v>7740985</c:v>
                </c:pt>
              </c:numCache>
            </c:numRef>
          </c:val>
          <c:extLst xmlns:c16r2="http://schemas.microsoft.com/office/drawing/2015/06/chart">
            <c:ext xmlns:c16="http://schemas.microsoft.com/office/drawing/2014/chart" uri="{C3380CC4-5D6E-409C-BE32-E72D297353CC}">
              <c16:uniqueId val="{00000001-3FA8-44F0-8339-CB8A639CC7A0}"/>
            </c:ext>
          </c:extLst>
        </c:ser>
        <c:dLbls>
          <c:showLegendKey val="0"/>
          <c:showVal val="0"/>
          <c:showCatName val="0"/>
          <c:showSerName val="0"/>
          <c:showPercent val="0"/>
          <c:showBubbleSize val="0"/>
        </c:dLbls>
        <c:gapWidth val="219"/>
        <c:overlap val="-27"/>
        <c:axId val="646834528"/>
        <c:axId val="646837248"/>
      </c:barChart>
      <c:catAx>
        <c:axId val="646834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837248"/>
        <c:crosses val="autoZero"/>
        <c:auto val="1"/>
        <c:lblAlgn val="ctr"/>
        <c:lblOffset val="100"/>
        <c:noMultiLvlLbl val="0"/>
      </c:catAx>
      <c:valAx>
        <c:axId val="646837248"/>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834528"/>
        <c:crosses val="autoZero"/>
        <c:crossBetween val="between"/>
      </c:valAx>
      <c:dTable>
        <c:showHorzBorder val="1"/>
        <c:showVertBorder val="1"/>
        <c:showOutline val="1"/>
        <c:showKeys val="1"/>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9525</xdr:colOff>
      <xdr:row>7</xdr:row>
      <xdr:rowOff>161925</xdr:rowOff>
    </xdr:from>
    <xdr:to>
      <xdr:col>9</xdr:col>
      <xdr:colOff>523875</xdr:colOff>
      <xdr:row>25</xdr:row>
      <xdr:rowOff>9525</xdr:rowOff>
    </xdr:to>
    <xdr:graphicFrame macro="">
      <xdr:nvGraphicFramePr>
        <xdr:cNvPr id="3" name="Chart 2">
          <a:extLst>
            <a:ext uri="{FF2B5EF4-FFF2-40B4-BE49-F238E27FC236}">
              <a16:creationId xmlns:a16="http://schemas.microsoft.com/office/drawing/2014/main" xmlns="" id="{364EEEA2-9FF0-4B63-92CD-C537DB3086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tabSelected="1" workbookViewId="0">
      <selection activeCell="A3" sqref="A3:C3"/>
    </sheetView>
  </sheetViews>
  <sheetFormatPr defaultRowHeight="15" x14ac:dyDescent="0.25"/>
  <cols>
    <col min="1" max="1" width="19.85546875" customWidth="1"/>
    <col min="2" max="2" width="26.42578125" customWidth="1"/>
    <col min="3" max="3" width="114.85546875" customWidth="1"/>
  </cols>
  <sheetData>
    <row r="1" spans="1:3" ht="103.5" customHeight="1" thickBot="1" x14ac:dyDescent="0.3">
      <c r="A1" s="210" t="s">
        <v>301</v>
      </c>
      <c r="B1" s="211"/>
      <c r="C1" s="212"/>
    </row>
    <row r="2" spans="1:3" ht="15.75" thickBot="1" x14ac:dyDescent="0.3"/>
    <row r="3" spans="1:3" ht="189" customHeight="1" thickBot="1" x14ac:dyDescent="0.3">
      <c r="A3" s="210" t="s">
        <v>329</v>
      </c>
      <c r="B3" s="211"/>
      <c r="C3" s="212"/>
    </row>
    <row r="4" spans="1:3" ht="15.75" thickBot="1" x14ac:dyDescent="0.3"/>
    <row r="5" spans="1:3" ht="63" customHeight="1" thickBot="1" x14ac:dyDescent="0.3">
      <c r="A5" s="210" t="s">
        <v>328</v>
      </c>
      <c r="B5" s="211"/>
      <c r="C5" s="212"/>
    </row>
    <row r="6" spans="1:3" ht="15.75" thickBot="1" x14ac:dyDescent="0.3"/>
    <row r="7" spans="1:3" ht="15.75" x14ac:dyDescent="0.25">
      <c r="A7" s="215" t="s">
        <v>302</v>
      </c>
      <c r="B7" s="216"/>
      <c r="C7" s="201" t="s">
        <v>303</v>
      </c>
    </row>
    <row r="8" spans="1:3" x14ac:dyDescent="0.25">
      <c r="A8" s="208" t="s">
        <v>304</v>
      </c>
      <c r="B8" s="209" t="s">
        <v>305</v>
      </c>
      <c r="C8" s="202"/>
    </row>
    <row r="9" spans="1:3" ht="30" x14ac:dyDescent="0.25">
      <c r="A9" s="217" t="s">
        <v>306</v>
      </c>
      <c r="B9" s="213" t="s">
        <v>307</v>
      </c>
      <c r="C9" s="203" t="s">
        <v>308</v>
      </c>
    </row>
    <row r="10" spans="1:3" ht="30" x14ac:dyDescent="0.25">
      <c r="A10" s="218"/>
      <c r="B10" s="213"/>
      <c r="C10" s="204" t="s">
        <v>326</v>
      </c>
    </row>
    <row r="11" spans="1:3" ht="30" x14ac:dyDescent="0.25">
      <c r="A11" s="218"/>
      <c r="B11" s="213"/>
      <c r="C11" s="204" t="s">
        <v>327</v>
      </c>
    </row>
    <row r="12" spans="1:3" ht="30" x14ac:dyDescent="0.25">
      <c r="A12" s="218"/>
      <c r="B12" s="213"/>
      <c r="C12" s="205" t="s">
        <v>309</v>
      </c>
    </row>
    <row r="13" spans="1:3" x14ac:dyDescent="0.25">
      <c r="A13" s="218"/>
      <c r="B13" s="207" t="s">
        <v>310</v>
      </c>
      <c r="C13" s="205" t="s">
        <v>311</v>
      </c>
    </row>
    <row r="14" spans="1:3" x14ac:dyDescent="0.25">
      <c r="A14" s="218"/>
      <c r="B14" s="207" t="s">
        <v>312</v>
      </c>
      <c r="C14" s="205" t="s">
        <v>313</v>
      </c>
    </row>
    <row r="15" spans="1:3" x14ac:dyDescent="0.25">
      <c r="A15" s="219"/>
      <c r="B15" s="207" t="s">
        <v>314</v>
      </c>
      <c r="C15" s="205" t="s">
        <v>315</v>
      </c>
    </row>
    <row r="16" spans="1:3" ht="30" x14ac:dyDescent="0.25">
      <c r="A16" s="217" t="s">
        <v>316</v>
      </c>
      <c r="B16" s="207" t="s">
        <v>317</v>
      </c>
      <c r="C16" s="205" t="s">
        <v>318</v>
      </c>
    </row>
    <row r="17" spans="1:3" ht="45" x14ac:dyDescent="0.25">
      <c r="A17" s="218"/>
      <c r="B17" s="213" t="s">
        <v>319</v>
      </c>
      <c r="C17" s="205" t="s">
        <v>320</v>
      </c>
    </row>
    <row r="18" spans="1:3" x14ac:dyDescent="0.25">
      <c r="A18" s="218"/>
      <c r="B18" s="213"/>
      <c r="C18" s="203"/>
    </row>
    <row r="19" spans="1:3" x14ac:dyDescent="0.25">
      <c r="A19" s="218"/>
      <c r="B19" s="213"/>
      <c r="C19" s="205" t="s">
        <v>321</v>
      </c>
    </row>
    <row r="20" spans="1:3" ht="30" x14ac:dyDescent="0.25">
      <c r="A20" s="218"/>
      <c r="B20" s="213"/>
      <c r="C20" s="205" t="s">
        <v>322</v>
      </c>
    </row>
    <row r="21" spans="1:3" x14ac:dyDescent="0.25">
      <c r="A21" s="218"/>
      <c r="B21" s="213"/>
      <c r="C21" s="205" t="s">
        <v>323</v>
      </c>
    </row>
    <row r="22" spans="1:3" x14ac:dyDescent="0.25">
      <c r="A22" s="218"/>
      <c r="B22" s="213"/>
      <c r="C22" s="205" t="s">
        <v>324</v>
      </c>
    </row>
    <row r="23" spans="1:3" ht="15.75" thickBot="1" x14ac:dyDescent="0.3">
      <c r="A23" s="220"/>
      <c r="B23" s="214"/>
      <c r="C23" s="206" t="s">
        <v>325</v>
      </c>
    </row>
  </sheetData>
  <mergeCells count="8">
    <mergeCell ref="A1:C1"/>
    <mergeCell ref="A3:C3"/>
    <mergeCell ref="A5:C5"/>
    <mergeCell ref="B9:B12"/>
    <mergeCell ref="B17:B23"/>
    <mergeCell ref="A7:B7"/>
    <mergeCell ref="A9:A15"/>
    <mergeCell ref="A16:A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85" zoomScaleNormal="85" workbookViewId="0">
      <selection activeCell="B2" sqref="B2:D2"/>
    </sheetView>
  </sheetViews>
  <sheetFormatPr defaultColWidth="9.140625" defaultRowHeight="15" x14ac:dyDescent="0.25"/>
  <cols>
    <col min="1" max="1" width="19.42578125" style="186" customWidth="1"/>
    <col min="2" max="2" width="49.5703125" style="157" customWidth="1"/>
    <col min="3" max="3" width="56.85546875" style="157" customWidth="1"/>
    <col min="4" max="4" width="97.7109375" style="157" customWidth="1"/>
    <col min="5" max="5" width="28" style="100" customWidth="1"/>
    <col min="6" max="16384" width="9.140625" style="157"/>
  </cols>
  <sheetData>
    <row r="1" spans="1:5" ht="28.5" x14ac:dyDescent="0.25">
      <c r="A1" s="123" t="s">
        <v>191</v>
      </c>
      <c r="B1" s="223" t="s">
        <v>192</v>
      </c>
      <c r="C1" s="223"/>
      <c r="D1" s="223"/>
    </row>
    <row r="2" spans="1:5" ht="175.15" customHeight="1" x14ac:dyDescent="0.25">
      <c r="A2" s="124" t="s">
        <v>123</v>
      </c>
      <c r="B2" s="224" t="s">
        <v>276</v>
      </c>
      <c r="C2" s="225"/>
      <c r="D2" s="226"/>
    </row>
    <row r="3" spans="1:5" ht="19.5" customHeight="1" x14ac:dyDescent="0.25">
      <c r="A3" s="125"/>
      <c r="B3" s="158"/>
      <c r="C3" s="158"/>
    </row>
    <row r="4" spans="1:5" ht="15.75" x14ac:dyDescent="0.25">
      <c r="A4" s="227" t="s">
        <v>9</v>
      </c>
      <c r="B4" s="229" t="s">
        <v>242</v>
      </c>
      <c r="C4" s="229"/>
      <c r="D4" s="230"/>
      <c r="E4" s="159"/>
    </row>
    <row r="5" spans="1:5" ht="15.75" x14ac:dyDescent="0.25">
      <c r="A5" s="228"/>
      <c r="B5" s="231" t="s">
        <v>237</v>
      </c>
      <c r="C5" s="231"/>
      <c r="D5" s="232"/>
      <c r="E5" s="101"/>
    </row>
    <row r="6" spans="1:5" ht="15.75" x14ac:dyDescent="0.25">
      <c r="A6" s="228"/>
      <c r="B6" s="231" t="s">
        <v>243</v>
      </c>
      <c r="C6" s="231"/>
      <c r="D6" s="232"/>
      <c r="E6" s="101"/>
    </row>
    <row r="7" spans="1:5" ht="15.75" x14ac:dyDescent="0.25">
      <c r="A7" s="228"/>
      <c r="B7" s="233" t="s">
        <v>244</v>
      </c>
      <c r="C7" s="231"/>
      <c r="D7" s="232"/>
      <c r="E7" s="101"/>
    </row>
    <row r="8" spans="1:5" ht="15.75" x14ac:dyDescent="0.25">
      <c r="A8" s="228"/>
      <c r="B8" s="233" t="s">
        <v>272</v>
      </c>
      <c r="C8" s="231"/>
      <c r="D8" s="232"/>
      <c r="E8" s="101"/>
    </row>
    <row r="9" spans="1:5" ht="15.75" x14ac:dyDescent="0.25">
      <c r="A9" s="228"/>
      <c r="B9" s="231" t="s">
        <v>246</v>
      </c>
      <c r="C9" s="231"/>
      <c r="D9" s="232"/>
      <c r="E9" s="101"/>
    </row>
    <row r="10" spans="1:5" ht="15.75" x14ac:dyDescent="0.25">
      <c r="A10" s="228"/>
      <c r="B10" s="231" t="s">
        <v>247</v>
      </c>
      <c r="C10" s="231"/>
      <c r="D10" s="232"/>
      <c r="E10" s="101"/>
    </row>
    <row r="11" spans="1:5" ht="15.75" x14ac:dyDescent="0.25">
      <c r="A11" s="228"/>
      <c r="B11" s="231" t="s">
        <v>248</v>
      </c>
      <c r="C11" s="231"/>
      <c r="D11" s="232"/>
      <c r="E11" s="101"/>
    </row>
    <row r="12" spans="1:5" ht="15.75" x14ac:dyDescent="0.25">
      <c r="A12" s="228"/>
      <c r="B12" s="231" t="s">
        <v>238</v>
      </c>
      <c r="C12" s="231"/>
      <c r="D12" s="232"/>
      <c r="E12" s="101"/>
    </row>
    <row r="13" spans="1:5" ht="15.75" customHeight="1" x14ac:dyDescent="0.25">
      <c r="A13" s="228"/>
      <c r="B13" s="231" t="s">
        <v>239</v>
      </c>
      <c r="C13" s="231"/>
      <c r="D13" s="232"/>
      <c r="E13" s="101"/>
    </row>
    <row r="14" spans="1:5" ht="15.75" x14ac:dyDescent="0.25">
      <c r="A14" s="228"/>
      <c r="B14" s="231" t="s">
        <v>240</v>
      </c>
      <c r="C14" s="231"/>
      <c r="D14" s="232"/>
      <c r="E14" s="101"/>
    </row>
    <row r="15" spans="1:5" ht="15.75" x14ac:dyDescent="0.25">
      <c r="A15" s="139"/>
      <c r="B15" s="234" t="s">
        <v>241</v>
      </c>
      <c r="C15" s="234"/>
      <c r="D15" s="235"/>
    </row>
    <row r="16" spans="1:5" ht="15.75" x14ac:dyDescent="0.25">
      <c r="A16" s="126"/>
      <c r="B16" s="160"/>
      <c r="C16" s="161"/>
      <c r="D16" s="162"/>
    </row>
    <row r="17" spans="1:6" ht="21" customHeight="1" x14ac:dyDescent="0.25">
      <c r="A17" s="236" t="s">
        <v>124</v>
      </c>
      <c r="B17" s="239" t="s">
        <v>212</v>
      </c>
      <c r="C17" s="240"/>
      <c r="D17" s="241"/>
    </row>
    <row r="18" spans="1:6" ht="15.75" x14ac:dyDescent="0.25">
      <c r="A18" s="237"/>
      <c r="B18" s="163" t="s">
        <v>125</v>
      </c>
      <c r="C18" s="242" t="s">
        <v>192</v>
      </c>
      <c r="D18" s="230"/>
    </row>
    <row r="19" spans="1:6" x14ac:dyDescent="0.25">
      <c r="A19" s="238"/>
      <c r="B19" s="137" t="s">
        <v>47</v>
      </c>
      <c r="C19" s="164" t="s">
        <v>249</v>
      </c>
      <c r="D19" s="165"/>
    </row>
    <row r="20" spans="1:6" x14ac:dyDescent="0.25">
      <c r="A20" s="238"/>
      <c r="B20" s="138" t="s">
        <v>25</v>
      </c>
      <c r="C20" s="166" t="s">
        <v>178</v>
      </c>
      <c r="D20" s="167"/>
    </row>
    <row r="21" spans="1:6" x14ac:dyDescent="0.25">
      <c r="A21" s="238"/>
      <c r="B21" s="138" t="s">
        <v>4</v>
      </c>
      <c r="C21" s="155" t="s">
        <v>250</v>
      </c>
      <c r="D21" s="103"/>
    </row>
    <row r="22" spans="1:6" ht="28.5" customHeight="1" x14ac:dyDescent="0.25">
      <c r="A22" s="238"/>
      <c r="B22" s="104" t="s">
        <v>60</v>
      </c>
      <c r="C22" s="168" t="s">
        <v>179</v>
      </c>
      <c r="D22" s="169"/>
    </row>
    <row r="23" spans="1:6" x14ac:dyDescent="0.25">
      <c r="A23" s="238"/>
      <c r="B23" s="138" t="s">
        <v>21</v>
      </c>
      <c r="C23" s="155" t="s">
        <v>213</v>
      </c>
      <c r="D23" s="103"/>
    </row>
    <row r="24" spans="1:6" x14ac:dyDescent="0.25">
      <c r="A24" s="238"/>
      <c r="B24" s="138" t="s">
        <v>45</v>
      </c>
      <c r="C24" s="155" t="s">
        <v>176</v>
      </c>
      <c r="D24" s="103"/>
    </row>
    <row r="25" spans="1:6" x14ac:dyDescent="0.25">
      <c r="A25" s="238"/>
      <c r="B25" s="104" t="s">
        <v>126</v>
      </c>
      <c r="C25" s="155" t="s">
        <v>275</v>
      </c>
      <c r="D25" s="103"/>
    </row>
    <row r="26" spans="1:6" x14ac:dyDescent="0.25">
      <c r="A26" s="238"/>
      <c r="B26" s="105" t="s">
        <v>3</v>
      </c>
      <c r="C26" s="156" t="s">
        <v>180</v>
      </c>
      <c r="D26" s="106"/>
    </row>
    <row r="27" spans="1:6" x14ac:dyDescent="0.25">
      <c r="A27" s="127"/>
      <c r="B27" s="107"/>
      <c r="C27" s="102"/>
      <c r="D27" s="103"/>
    </row>
    <row r="28" spans="1:6" ht="15.75" x14ac:dyDescent="0.25">
      <c r="A28" s="243" t="s">
        <v>127</v>
      </c>
      <c r="B28" s="242" t="s">
        <v>177</v>
      </c>
      <c r="C28" s="240"/>
      <c r="D28" s="241"/>
    </row>
    <row r="29" spans="1:6" ht="19.5" customHeight="1" x14ac:dyDescent="0.25">
      <c r="A29" s="243"/>
      <c r="B29" s="170" t="s">
        <v>128</v>
      </c>
      <c r="C29" s="171" t="s">
        <v>181</v>
      </c>
      <c r="D29" s="172" t="s">
        <v>253</v>
      </c>
      <c r="F29" s="173"/>
    </row>
    <row r="30" spans="1:6" ht="15" customHeight="1" x14ac:dyDescent="0.25">
      <c r="A30" s="243"/>
      <c r="B30" s="174" t="s">
        <v>129</v>
      </c>
      <c r="C30" s="175" t="s">
        <v>130</v>
      </c>
      <c r="D30" s="176" t="s">
        <v>297</v>
      </c>
      <c r="F30" s="177"/>
    </row>
    <row r="31" spans="1:6" ht="15.75" x14ac:dyDescent="0.25">
      <c r="A31" s="243"/>
      <c r="B31" s="174" t="s">
        <v>131</v>
      </c>
      <c r="C31" s="175" t="s">
        <v>1</v>
      </c>
      <c r="D31" s="176" t="s">
        <v>255</v>
      </c>
      <c r="F31" s="177"/>
    </row>
    <row r="32" spans="1:6" ht="23.25" customHeight="1" x14ac:dyDescent="0.25">
      <c r="A32" s="243"/>
      <c r="B32" s="174" t="s">
        <v>132</v>
      </c>
      <c r="C32" s="175" t="s">
        <v>174</v>
      </c>
      <c r="D32" s="176" t="s">
        <v>298</v>
      </c>
      <c r="F32" s="177"/>
    </row>
    <row r="33" spans="1:6" ht="45" x14ac:dyDescent="0.25">
      <c r="A33" s="243"/>
      <c r="B33" s="174" t="s">
        <v>133</v>
      </c>
      <c r="C33" s="108" t="s">
        <v>214</v>
      </c>
      <c r="D33" s="176" t="s">
        <v>254</v>
      </c>
      <c r="F33" s="177"/>
    </row>
    <row r="34" spans="1:6" ht="30" x14ac:dyDescent="0.25">
      <c r="A34" s="243"/>
      <c r="B34" s="174" t="s">
        <v>134</v>
      </c>
      <c r="C34" s="175" t="s">
        <v>135</v>
      </c>
      <c r="D34" s="178" t="s">
        <v>256</v>
      </c>
      <c r="F34" s="177"/>
    </row>
    <row r="35" spans="1:6" ht="15.75" x14ac:dyDescent="0.25">
      <c r="A35" s="243"/>
      <c r="B35" s="174" t="s">
        <v>136</v>
      </c>
      <c r="C35" s="175" t="s">
        <v>186</v>
      </c>
      <c r="D35" s="178"/>
      <c r="F35" s="177"/>
    </row>
    <row r="36" spans="1:6" ht="15.75" x14ac:dyDescent="0.25">
      <c r="A36" s="243"/>
      <c r="B36" s="174" t="s">
        <v>137</v>
      </c>
      <c r="C36" s="108" t="s">
        <v>187</v>
      </c>
      <c r="D36" s="178"/>
      <c r="F36" s="177"/>
    </row>
    <row r="37" spans="1:6" ht="15.75" x14ac:dyDescent="0.25">
      <c r="A37" s="243"/>
      <c r="B37" s="174" t="s">
        <v>138</v>
      </c>
      <c r="C37" s="108" t="s">
        <v>139</v>
      </c>
      <c r="D37" s="178"/>
      <c r="F37" s="177"/>
    </row>
    <row r="38" spans="1:6" ht="15.75" x14ac:dyDescent="0.25">
      <c r="A38" s="243"/>
      <c r="B38" s="174" t="s">
        <v>140</v>
      </c>
      <c r="C38" s="109" t="s">
        <v>190</v>
      </c>
      <c r="D38" s="178"/>
      <c r="F38" s="177"/>
    </row>
    <row r="39" spans="1:6" ht="15.75" x14ac:dyDescent="0.25">
      <c r="A39" s="243"/>
      <c r="B39" s="174" t="s">
        <v>141</v>
      </c>
      <c r="C39" s="175" t="s">
        <v>188</v>
      </c>
      <c r="D39" s="178"/>
      <c r="F39" s="177"/>
    </row>
    <row r="40" spans="1:6" ht="45" customHeight="1" x14ac:dyDescent="0.25">
      <c r="A40" s="243"/>
      <c r="B40" s="179" t="s">
        <v>142</v>
      </c>
      <c r="C40" s="180" t="s">
        <v>215</v>
      </c>
      <c r="D40" s="178"/>
      <c r="F40" s="177"/>
    </row>
    <row r="41" spans="1:6" x14ac:dyDescent="0.25">
      <c r="A41" s="128"/>
      <c r="B41" s="110"/>
      <c r="C41" s="111"/>
      <c r="D41" s="111"/>
    </row>
    <row r="42" spans="1:6" ht="18" customHeight="1" x14ac:dyDescent="0.25">
      <c r="A42" s="129"/>
      <c r="B42" s="244" t="s">
        <v>216</v>
      </c>
      <c r="C42" s="245"/>
      <c r="D42" s="246"/>
    </row>
    <row r="43" spans="1:6" x14ac:dyDescent="0.25">
      <c r="A43" s="130"/>
      <c r="B43" s="247"/>
      <c r="C43" s="248"/>
      <c r="D43" s="249"/>
    </row>
    <row r="44" spans="1:6" x14ac:dyDescent="0.25">
      <c r="A44" s="228" t="s">
        <v>167</v>
      </c>
      <c r="B44" s="112" t="s">
        <v>194</v>
      </c>
      <c r="C44" s="112" t="s">
        <v>193</v>
      </c>
      <c r="D44" s="113" t="s">
        <v>192</v>
      </c>
    </row>
    <row r="45" spans="1:6" ht="91.9" customHeight="1" x14ac:dyDescent="0.25">
      <c r="A45" s="228"/>
      <c r="B45" s="131" t="s">
        <v>6</v>
      </c>
      <c r="C45" s="191" t="s">
        <v>189</v>
      </c>
      <c r="D45" s="122" t="s">
        <v>217</v>
      </c>
      <c r="E45" s="121"/>
    </row>
    <row r="46" spans="1:6" ht="27" customHeight="1" x14ac:dyDescent="0.25">
      <c r="A46" s="228"/>
      <c r="B46" s="250" t="s">
        <v>218</v>
      </c>
      <c r="C46" s="181" t="s">
        <v>195</v>
      </c>
      <c r="D46" s="175" t="s">
        <v>204</v>
      </c>
    </row>
    <row r="47" spans="1:6" ht="27" customHeight="1" x14ac:dyDescent="0.25">
      <c r="A47" s="228"/>
      <c r="B47" s="251"/>
      <c r="C47" s="181" t="s">
        <v>196</v>
      </c>
      <c r="D47" s="175" t="s">
        <v>219</v>
      </c>
    </row>
    <row r="48" spans="1:6" ht="27" customHeight="1" x14ac:dyDescent="0.25">
      <c r="A48" s="228"/>
      <c r="B48" s="251"/>
      <c r="C48" s="181" t="s">
        <v>197</v>
      </c>
      <c r="D48" s="175" t="s">
        <v>220</v>
      </c>
    </row>
    <row r="49" spans="1:5" ht="27" customHeight="1" x14ac:dyDescent="0.25">
      <c r="A49" s="228"/>
      <c r="B49" s="251"/>
      <c r="C49" s="181" t="s">
        <v>198</v>
      </c>
      <c r="D49" s="175" t="s">
        <v>299</v>
      </c>
    </row>
    <row r="50" spans="1:5" ht="27" customHeight="1" x14ac:dyDescent="0.25">
      <c r="A50" s="228"/>
      <c r="B50" s="251"/>
      <c r="C50" s="181" t="s">
        <v>199</v>
      </c>
      <c r="D50" s="175" t="s">
        <v>205</v>
      </c>
    </row>
    <row r="51" spans="1:5" ht="60.6" customHeight="1" x14ac:dyDescent="0.25">
      <c r="A51" s="228"/>
      <c r="B51" s="251"/>
      <c r="C51" s="181" t="s">
        <v>200</v>
      </c>
      <c r="D51" s="175" t="s">
        <v>221</v>
      </c>
    </row>
    <row r="52" spans="1:5" ht="27" customHeight="1" x14ac:dyDescent="0.25">
      <c r="A52" s="228"/>
      <c r="B52" s="251"/>
      <c r="C52" s="181" t="s">
        <v>201</v>
      </c>
      <c r="D52" s="175" t="s">
        <v>206</v>
      </c>
    </row>
    <row r="53" spans="1:5" ht="27" customHeight="1" x14ac:dyDescent="0.25">
      <c r="A53" s="228"/>
      <c r="B53" s="251"/>
      <c r="C53" s="174" t="s">
        <v>202</v>
      </c>
      <c r="D53" s="175" t="s">
        <v>222</v>
      </c>
    </row>
    <row r="54" spans="1:5" ht="27" customHeight="1" x14ac:dyDescent="0.25">
      <c r="A54" s="228"/>
      <c r="B54" s="251"/>
      <c r="C54" s="181" t="s">
        <v>203</v>
      </c>
      <c r="D54" s="182" t="s">
        <v>207</v>
      </c>
    </row>
    <row r="55" spans="1:5" s="185" customFormat="1" ht="27" customHeight="1" x14ac:dyDescent="0.25">
      <c r="A55" s="228"/>
      <c r="B55" s="252"/>
      <c r="C55" s="183" t="s">
        <v>208</v>
      </c>
      <c r="D55" s="184" t="s">
        <v>170</v>
      </c>
      <c r="E55" s="119"/>
    </row>
    <row r="56" spans="1:5" ht="33.75" customHeight="1" x14ac:dyDescent="0.25">
      <c r="A56" s="228"/>
      <c r="B56" s="250" t="s">
        <v>168</v>
      </c>
      <c r="C56" s="170" t="s">
        <v>264</v>
      </c>
      <c r="D56" s="171" t="s">
        <v>223</v>
      </c>
      <c r="E56" s="148"/>
    </row>
    <row r="57" spans="1:5" ht="33.75" customHeight="1" x14ac:dyDescent="0.25">
      <c r="A57" s="228"/>
      <c r="B57" s="251"/>
      <c r="C57" s="174" t="s">
        <v>265</v>
      </c>
      <c r="D57" s="175" t="s">
        <v>300</v>
      </c>
      <c r="E57" s="148"/>
    </row>
    <row r="58" spans="1:5" ht="33.75" customHeight="1" x14ac:dyDescent="0.25">
      <c r="A58" s="228"/>
      <c r="B58" s="251"/>
      <c r="C58" s="174" t="s">
        <v>266</v>
      </c>
      <c r="D58" s="175" t="s">
        <v>210</v>
      </c>
      <c r="E58" s="148"/>
    </row>
    <row r="59" spans="1:5" ht="33.75" customHeight="1" x14ac:dyDescent="0.25">
      <c r="A59" s="228"/>
      <c r="B59" s="251"/>
      <c r="C59" s="174" t="s">
        <v>267</v>
      </c>
      <c r="D59" s="175" t="s">
        <v>211</v>
      </c>
      <c r="E59" s="148"/>
    </row>
    <row r="60" spans="1:5" ht="33.75" customHeight="1" x14ac:dyDescent="0.25">
      <c r="A60" s="228"/>
      <c r="B60" s="251"/>
      <c r="C60" s="174" t="s">
        <v>268</v>
      </c>
      <c r="D60" s="175" t="s">
        <v>211</v>
      </c>
      <c r="E60" s="148"/>
    </row>
    <row r="61" spans="1:5" ht="33.75" customHeight="1" x14ac:dyDescent="0.25">
      <c r="A61" s="228"/>
      <c r="B61" s="251"/>
      <c r="C61" s="174" t="s">
        <v>269</v>
      </c>
      <c r="D61" s="175" t="s">
        <v>224</v>
      </c>
      <c r="E61" s="148"/>
    </row>
    <row r="62" spans="1:5" ht="33.75" customHeight="1" x14ac:dyDescent="0.25">
      <c r="A62" s="228"/>
      <c r="B62" s="251"/>
      <c r="C62" s="179" t="s">
        <v>270</v>
      </c>
      <c r="D62" s="180" t="s">
        <v>145</v>
      </c>
      <c r="E62" s="148"/>
    </row>
    <row r="63" spans="1:5" s="185" customFormat="1" ht="33.75" customHeight="1" x14ac:dyDescent="0.25">
      <c r="A63" s="228"/>
      <c r="B63" s="252"/>
      <c r="C63" s="183" t="s">
        <v>165</v>
      </c>
      <c r="D63" s="184" t="s">
        <v>170</v>
      </c>
      <c r="E63" s="119"/>
    </row>
    <row r="64" spans="1:5" ht="24.75" customHeight="1" x14ac:dyDescent="0.25">
      <c r="A64" s="228"/>
      <c r="B64" s="250" t="s">
        <v>169</v>
      </c>
      <c r="C64" s="170" t="s">
        <v>257</v>
      </c>
      <c r="D64" s="171" t="s">
        <v>223</v>
      </c>
      <c r="E64" s="148"/>
    </row>
    <row r="65" spans="1:5" ht="24.75" customHeight="1" x14ac:dyDescent="0.25">
      <c r="A65" s="228"/>
      <c r="B65" s="251"/>
      <c r="C65" s="174" t="s">
        <v>258</v>
      </c>
      <c r="D65" s="175" t="s">
        <v>300</v>
      </c>
      <c r="E65" s="148"/>
    </row>
    <row r="66" spans="1:5" ht="24.75" customHeight="1" x14ac:dyDescent="0.25">
      <c r="A66" s="228"/>
      <c r="B66" s="251"/>
      <c r="C66" s="174" t="s">
        <v>259</v>
      </c>
      <c r="D66" s="175" t="s">
        <v>210</v>
      </c>
      <c r="E66" s="148"/>
    </row>
    <row r="67" spans="1:5" ht="39.75" customHeight="1" x14ac:dyDescent="0.25">
      <c r="A67" s="228"/>
      <c r="B67" s="251"/>
      <c r="C67" s="174" t="s">
        <v>260</v>
      </c>
      <c r="D67" s="175" t="s">
        <v>228</v>
      </c>
      <c r="E67" s="148"/>
    </row>
    <row r="68" spans="1:5" ht="24.75" customHeight="1" x14ac:dyDescent="0.25">
      <c r="A68" s="228"/>
      <c r="B68" s="251"/>
      <c r="C68" s="174" t="s">
        <v>261</v>
      </c>
      <c r="D68" s="175" t="s">
        <v>211</v>
      </c>
      <c r="E68" s="148"/>
    </row>
    <row r="69" spans="1:5" ht="24.75" customHeight="1" x14ac:dyDescent="0.25">
      <c r="A69" s="228"/>
      <c r="B69" s="251"/>
      <c r="C69" s="174" t="s">
        <v>262</v>
      </c>
      <c r="D69" s="175" t="s">
        <v>224</v>
      </c>
      <c r="E69" s="148"/>
    </row>
    <row r="70" spans="1:5" ht="24.75" customHeight="1" x14ac:dyDescent="0.25">
      <c r="A70" s="228"/>
      <c r="B70" s="251"/>
      <c r="C70" s="179" t="s">
        <v>263</v>
      </c>
      <c r="D70" s="180" t="s">
        <v>145</v>
      </c>
      <c r="E70" s="148"/>
    </row>
    <row r="71" spans="1:5" s="185" customFormat="1" ht="24.75" customHeight="1" x14ac:dyDescent="0.25">
      <c r="A71" s="228"/>
      <c r="B71" s="251"/>
      <c r="C71" s="183" t="s">
        <v>166</v>
      </c>
      <c r="D71" s="184" t="s">
        <v>170</v>
      </c>
      <c r="E71" s="119"/>
    </row>
    <row r="72" spans="1:5" s="185" customFormat="1" ht="24.75" customHeight="1" x14ac:dyDescent="0.25">
      <c r="A72" s="228"/>
      <c r="B72" s="187" t="s">
        <v>279</v>
      </c>
      <c r="C72" s="188" t="s">
        <v>280</v>
      </c>
      <c r="D72" s="189" t="s">
        <v>281</v>
      </c>
      <c r="E72" s="119"/>
    </row>
    <row r="73" spans="1:5" ht="24.75" customHeight="1" x14ac:dyDescent="0.25">
      <c r="A73" s="228"/>
      <c r="B73" s="253" t="s">
        <v>118</v>
      </c>
      <c r="C73" s="254" t="s">
        <v>118</v>
      </c>
      <c r="D73" s="254" t="s">
        <v>118</v>
      </c>
    </row>
    <row r="74" spans="1:5" ht="24.75" customHeight="1" x14ac:dyDescent="0.25">
      <c r="A74" s="228"/>
      <c r="B74" s="253" t="s">
        <v>119</v>
      </c>
      <c r="C74" s="254" t="s">
        <v>119</v>
      </c>
      <c r="D74" s="254" t="s">
        <v>119</v>
      </c>
    </row>
    <row r="75" spans="1:5" ht="24.75" customHeight="1" x14ac:dyDescent="0.25">
      <c r="A75" s="136"/>
      <c r="B75" s="221" t="s">
        <v>273</v>
      </c>
      <c r="C75" s="222" t="s">
        <v>273</v>
      </c>
      <c r="D75" s="222" t="s">
        <v>273</v>
      </c>
    </row>
    <row r="76" spans="1:5" ht="24.75" customHeight="1" x14ac:dyDescent="0.25">
      <c r="A76" s="136"/>
      <c r="B76" s="253" t="s">
        <v>274</v>
      </c>
      <c r="C76" s="254" t="s">
        <v>274</v>
      </c>
      <c r="D76" s="254" t="s">
        <v>274</v>
      </c>
    </row>
    <row r="77" spans="1:5" ht="24.75" customHeight="1" x14ac:dyDescent="0.25">
      <c r="A77" s="140"/>
      <c r="B77" s="264" t="s">
        <v>290</v>
      </c>
      <c r="C77" s="265"/>
      <c r="D77" s="265"/>
    </row>
    <row r="78" spans="1:5" ht="34.5" customHeight="1" x14ac:dyDescent="0.25">
      <c r="A78" s="255" t="s">
        <v>146</v>
      </c>
      <c r="B78" s="244" t="s">
        <v>289</v>
      </c>
      <c r="C78" s="245"/>
      <c r="D78" s="246"/>
    </row>
    <row r="79" spans="1:5" ht="34.5" customHeight="1" x14ac:dyDescent="0.25">
      <c r="A79" s="256"/>
      <c r="B79" s="247"/>
      <c r="C79" s="248"/>
      <c r="D79" s="249"/>
    </row>
    <row r="80" spans="1:5" ht="28.5" customHeight="1" x14ac:dyDescent="0.25">
      <c r="A80" s="256"/>
      <c r="B80" s="112" t="s">
        <v>143</v>
      </c>
      <c r="C80" s="112" t="s">
        <v>144</v>
      </c>
      <c r="D80" s="113" t="s">
        <v>192</v>
      </c>
    </row>
    <row r="81" spans="1:4" ht="24" customHeight="1" x14ac:dyDescent="0.25">
      <c r="A81" s="256"/>
      <c r="B81" s="257" t="s">
        <v>171</v>
      </c>
      <c r="C81" s="174" t="s">
        <v>147</v>
      </c>
      <c r="D81" s="192" t="s">
        <v>181</v>
      </c>
    </row>
    <row r="82" spans="1:4" ht="24" customHeight="1" x14ac:dyDescent="0.25">
      <c r="A82" s="256"/>
      <c r="B82" s="258"/>
      <c r="C82" s="174" t="s">
        <v>148</v>
      </c>
      <c r="D82" s="192" t="s">
        <v>130</v>
      </c>
    </row>
    <row r="83" spans="1:4" ht="24" customHeight="1" x14ac:dyDescent="0.25">
      <c r="A83" s="256"/>
      <c r="B83" s="258"/>
      <c r="C83" s="174" t="s">
        <v>149</v>
      </c>
      <c r="D83" s="192" t="s">
        <v>1</v>
      </c>
    </row>
    <row r="84" spans="1:4" ht="24" customHeight="1" x14ac:dyDescent="0.25">
      <c r="A84" s="256"/>
      <c r="B84" s="258"/>
      <c r="C84" s="174" t="s">
        <v>150</v>
      </c>
      <c r="D84" s="192" t="s">
        <v>282</v>
      </c>
    </row>
    <row r="85" spans="1:4" ht="24" customHeight="1" x14ac:dyDescent="0.25">
      <c r="A85" s="256"/>
      <c r="B85" s="258"/>
      <c r="C85" s="174" t="s">
        <v>151</v>
      </c>
      <c r="D85" s="192" t="s">
        <v>283</v>
      </c>
    </row>
    <row r="86" spans="1:4" ht="24" customHeight="1" x14ac:dyDescent="0.25">
      <c r="A86" s="256"/>
      <c r="B86" s="258"/>
      <c r="C86" s="174" t="s">
        <v>152</v>
      </c>
      <c r="D86" s="193" t="s">
        <v>284</v>
      </c>
    </row>
    <row r="87" spans="1:4" ht="24" customHeight="1" x14ac:dyDescent="0.25">
      <c r="A87" s="256"/>
      <c r="B87" s="258"/>
      <c r="C87" s="174" t="s">
        <v>153</v>
      </c>
      <c r="D87" s="175" t="s">
        <v>225</v>
      </c>
    </row>
    <row r="88" spans="1:4" ht="24" customHeight="1" x14ac:dyDescent="0.25">
      <c r="A88" s="256"/>
      <c r="B88" s="258"/>
      <c r="C88" s="174" t="s">
        <v>154</v>
      </c>
      <c r="D88" s="175" t="s">
        <v>285</v>
      </c>
    </row>
    <row r="89" spans="1:4" ht="24" customHeight="1" x14ac:dyDescent="0.25">
      <c r="A89" s="256"/>
      <c r="B89" s="258"/>
      <c r="C89" s="174" t="s">
        <v>155</v>
      </c>
      <c r="D89" s="175" t="s">
        <v>226</v>
      </c>
    </row>
    <row r="90" spans="1:4" ht="24" customHeight="1" x14ac:dyDescent="0.25">
      <c r="A90" s="256"/>
      <c r="B90" s="258"/>
      <c r="C90" s="174" t="s">
        <v>156</v>
      </c>
      <c r="D90" s="175" t="s">
        <v>286</v>
      </c>
    </row>
    <row r="91" spans="1:4" ht="24" customHeight="1" x14ac:dyDescent="0.25">
      <c r="A91" s="256"/>
      <c r="B91" s="258"/>
      <c r="C91" s="174" t="s">
        <v>157</v>
      </c>
      <c r="D91" s="175" t="s">
        <v>172</v>
      </c>
    </row>
    <row r="92" spans="1:4" ht="24" customHeight="1" x14ac:dyDescent="0.25">
      <c r="A92" s="256"/>
      <c r="B92" s="258"/>
      <c r="C92" s="174" t="s">
        <v>158</v>
      </c>
      <c r="D92" s="175" t="s">
        <v>287</v>
      </c>
    </row>
    <row r="93" spans="1:4" ht="24" customHeight="1" x14ac:dyDescent="0.25">
      <c r="A93" s="256"/>
      <c r="B93" s="259"/>
      <c r="C93" s="174" t="s">
        <v>159</v>
      </c>
      <c r="D93" s="190" t="s">
        <v>288</v>
      </c>
    </row>
    <row r="94" spans="1:4" ht="29.25" customHeight="1" x14ac:dyDescent="0.25">
      <c r="A94" s="227" t="s">
        <v>160</v>
      </c>
      <c r="B94" s="229" t="s">
        <v>173</v>
      </c>
      <c r="C94" s="261"/>
      <c r="D94" s="262"/>
    </row>
    <row r="95" spans="1:4" ht="41.25" customHeight="1" x14ac:dyDescent="0.25">
      <c r="A95" s="260"/>
      <c r="B95" s="263" t="s">
        <v>227</v>
      </c>
      <c r="C95" s="234"/>
      <c r="D95" s="235"/>
    </row>
  </sheetData>
  <mergeCells count="36">
    <mergeCell ref="B76:D76"/>
    <mergeCell ref="A78:A93"/>
    <mergeCell ref="B78:D79"/>
    <mergeCell ref="B81:B93"/>
    <mergeCell ref="A94:A95"/>
    <mergeCell ref="B94:D94"/>
    <mergeCell ref="B95:D95"/>
    <mergeCell ref="B77:D77"/>
    <mergeCell ref="B42:D43"/>
    <mergeCell ref="A44:A74"/>
    <mergeCell ref="B46:B55"/>
    <mergeCell ref="B56:B63"/>
    <mergeCell ref="B64:B71"/>
    <mergeCell ref="B73:D73"/>
    <mergeCell ref="B74:D74"/>
    <mergeCell ref="A17:A26"/>
    <mergeCell ref="B17:D17"/>
    <mergeCell ref="C18:D18"/>
    <mergeCell ref="A28:A40"/>
    <mergeCell ref="B28:D28"/>
    <mergeCell ref="B75:D75"/>
    <mergeCell ref="B1:D1"/>
    <mergeCell ref="B2:D2"/>
    <mergeCell ref="A4:A14"/>
    <mergeCell ref="B4:D4"/>
    <mergeCell ref="B5:D5"/>
    <mergeCell ref="B6:D6"/>
    <mergeCell ref="B13:D13"/>
    <mergeCell ref="B10:D10"/>
    <mergeCell ref="B14:D14"/>
    <mergeCell ref="B12:D12"/>
    <mergeCell ref="B7:D7"/>
    <mergeCell ref="B9:D9"/>
    <mergeCell ref="B11:D11"/>
    <mergeCell ref="B8:D8"/>
    <mergeCell ref="B15:D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18"/>
  <sheetViews>
    <sheetView showGridLines="0" zoomScale="85" zoomScaleNormal="85" workbookViewId="0">
      <selection activeCell="E28" sqref="E28"/>
    </sheetView>
  </sheetViews>
  <sheetFormatPr defaultRowHeight="15" x14ac:dyDescent="0.25"/>
  <cols>
    <col min="1" max="1" width="8.85546875" style="16"/>
    <col min="2" max="2" width="8.7109375" style="60" bestFit="1" customWidth="1"/>
    <col min="3" max="10" width="14.7109375" style="60" customWidth="1"/>
    <col min="11" max="11" width="9.28515625"/>
    <col min="12" max="13" width="11.7109375" bestFit="1" customWidth="1"/>
    <col min="14" max="257" width="9.28515625"/>
    <col min="258" max="258" width="29.42578125" bestFit="1" customWidth="1"/>
    <col min="259" max="259" width="35.7109375" bestFit="1" customWidth="1"/>
    <col min="260" max="260" width="9.28515625" bestFit="1" customWidth="1"/>
    <col min="261" max="261" width="21.28515625" bestFit="1" customWidth="1"/>
    <col min="262" max="262" width="12.42578125" bestFit="1" customWidth="1"/>
    <col min="263" max="263" width="13.28515625" bestFit="1" customWidth="1"/>
    <col min="264" max="264" width="13.7109375" bestFit="1" customWidth="1"/>
    <col min="265" max="513" width="9.28515625"/>
    <col min="514" max="514" width="29.42578125" bestFit="1" customWidth="1"/>
    <col min="515" max="515" width="35.7109375" bestFit="1" customWidth="1"/>
    <col min="516" max="516" width="9.28515625" bestFit="1" customWidth="1"/>
    <col min="517" max="517" width="21.28515625" bestFit="1" customWidth="1"/>
    <col min="518" max="518" width="12.42578125" bestFit="1" customWidth="1"/>
    <col min="519" max="519" width="13.28515625" bestFit="1" customWidth="1"/>
    <col min="520" max="520" width="13.7109375" bestFit="1" customWidth="1"/>
    <col min="521" max="769" width="9.28515625"/>
    <col min="770" max="770" width="29.42578125" bestFit="1" customWidth="1"/>
    <col min="771" max="771" width="35.7109375" bestFit="1" customWidth="1"/>
    <col min="772" max="772" width="9.28515625" bestFit="1" customWidth="1"/>
    <col min="773" max="773" width="21.28515625" bestFit="1" customWidth="1"/>
    <col min="774" max="774" width="12.42578125" bestFit="1" customWidth="1"/>
    <col min="775" max="775" width="13.28515625" bestFit="1" customWidth="1"/>
    <col min="776" max="776" width="13.7109375" bestFit="1" customWidth="1"/>
    <col min="777" max="1025" width="9.28515625"/>
    <col min="1026" max="1026" width="29.42578125" bestFit="1" customWidth="1"/>
    <col min="1027" max="1027" width="35.7109375" bestFit="1" customWidth="1"/>
    <col min="1028" max="1028" width="9.28515625" bestFit="1" customWidth="1"/>
    <col min="1029" max="1029" width="21.28515625" bestFit="1" customWidth="1"/>
    <col min="1030" max="1030" width="12.42578125" bestFit="1" customWidth="1"/>
    <col min="1031" max="1031" width="13.28515625" bestFit="1" customWidth="1"/>
    <col min="1032" max="1032" width="13.7109375" bestFit="1" customWidth="1"/>
    <col min="1033" max="1281" width="9.28515625"/>
    <col min="1282" max="1282" width="29.42578125" bestFit="1" customWidth="1"/>
    <col min="1283" max="1283" width="35.7109375" bestFit="1" customWidth="1"/>
    <col min="1284" max="1284" width="9.28515625" bestFit="1" customWidth="1"/>
    <col min="1285" max="1285" width="21.28515625" bestFit="1" customWidth="1"/>
    <col min="1286" max="1286" width="12.42578125" bestFit="1" customWidth="1"/>
    <col min="1287" max="1287" width="13.28515625" bestFit="1" customWidth="1"/>
    <col min="1288" max="1288" width="13.7109375" bestFit="1" customWidth="1"/>
    <col min="1289" max="1537" width="9.28515625"/>
    <col min="1538" max="1538" width="29.42578125" bestFit="1" customWidth="1"/>
    <col min="1539" max="1539" width="35.7109375" bestFit="1" customWidth="1"/>
    <col min="1540" max="1540" width="9.28515625" bestFit="1" customWidth="1"/>
    <col min="1541" max="1541" width="21.28515625" bestFit="1" customWidth="1"/>
    <col min="1542" max="1542" width="12.42578125" bestFit="1" customWidth="1"/>
    <col min="1543" max="1543" width="13.28515625" bestFit="1" customWidth="1"/>
    <col min="1544" max="1544" width="13.7109375" bestFit="1" customWidth="1"/>
    <col min="1545" max="1793" width="9.28515625"/>
    <col min="1794" max="1794" width="29.42578125" bestFit="1" customWidth="1"/>
    <col min="1795" max="1795" width="35.7109375" bestFit="1" customWidth="1"/>
    <col min="1796" max="1796" width="9.28515625" bestFit="1" customWidth="1"/>
    <col min="1797" max="1797" width="21.28515625" bestFit="1" customWidth="1"/>
    <col min="1798" max="1798" width="12.42578125" bestFit="1" customWidth="1"/>
    <col min="1799" max="1799" width="13.28515625" bestFit="1" customWidth="1"/>
    <col min="1800" max="1800" width="13.7109375" bestFit="1" customWidth="1"/>
    <col min="1801" max="2049" width="9.28515625"/>
    <col min="2050" max="2050" width="29.42578125" bestFit="1" customWidth="1"/>
    <col min="2051" max="2051" width="35.7109375" bestFit="1" customWidth="1"/>
    <col min="2052" max="2052" width="9.28515625" bestFit="1" customWidth="1"/>
    <col min="2053" max="2053" width="21.28515625" bestFit="1" customWidth="1"/>
    <col min="2054" max="2054" width="12.42578125" bestFit="1" customWidth="1"/>
    <col min="2055" max="2055" width="13.28515625" bestFit="1" customWidth="1"/>
    <col min="2056" max="2056" width="13.7109375" bestFit="1" customWidth="1"/>
    <col min="2057" max="2305" width="9.28515625"/>
    <col min="2306" max="2306" width="29.42578125" bestFit="1" customWidth="1"/>
    <col min="2307" max="2307" width="35.7109375" bestFit="1" customWidth="1"/>
    <col min="2308" max="2308" width="9.28515625" bestFit="1" customWidth="1"/>
    <col min="2309" max="2309" width="21.28515625" bestFit="1" customWidth="1"/>
    <col min="2310" max="2310" width="12.42578125" bestFit="1" customWidth="1"/>
    <col min="2311" max="2311" width="13.28515625" bestFit="1" customWidth="1"/>
    <col min="2312" max="2312" width="13.7109375" bestFit="1" customWidth="1"/>
    <col min="2313" max="2561" width="9.28515625"/>
    <col min="2562" max="2562" width="29.42578125" bestFit="1" customWidth="1"/>
    <col min="2563" max="2563" width="35.7109375" bestFit="1" customWidth="1"/>
    <col min="2564" max="2564" width="9.28515625" bestFit="1" customWidth="1"/>
    <col min="2565" max="2565" width="21.28515625" bestFit="1" customWidth="1"/>
    <col min="2566" max="2566" width="12.42578125" bestFit="1" customWidth="1"/>
    <col min="2567" max="2567" width="13.28515625" bestFit="1" customWidth="1"/>
    <col min="2568" max="2568" width="13.7109375" bestFit="1" customWidth="1"/>
    <col min="2569" max="2817" width="9.28515625"/>
    <col min="2818" max="2818" width="29.42578125" bestFit="1" customWidth="1"/>
    <col min="2819" max="2819" width="35.7109375" bestFit="1" customWidth="1"/>
    <col min="2820" max="2820" width="9.28515625" bestFit="1" customWidth="1"/>
    <col min="2821" max="2821" width="21.28515625" bestFit="1" customWidth="1"/>
    <col min="2822" max="2822" width="12.42578125" bestFit="1" customWidth="1"/>
    <col min="2823" max="2823" width="13.28515625" bestFit="1" customWidth="1"/>
    <col min="2824" max="2824" width="13.7109375" bestFit="1" customWidth="1"/>
    <col min="2825" max="3073" width="9.28515625"/>
    <col min="3074" max="3074" width="29.42578125" bestFit="1" customWidth="1"/>
    <col min="3075" max="3075" width="35.7109375" bestFit="1" customWidth="1"/>
    <col min="3076" max="3076" width="9.28515625" bestFit="1" customWidth="1"/>
    <col min="3077" max="3077" width="21.28515625" bestFit="1" customWidth="1"/>
    <col min="3078" max="3078" width="12.42578125" bestFit="1" customWidth="1"/>
    <col min="3079" max="3079" width="13.28515625" bestFit="1" customWidth="1"/>
    <col min="3080" max="3080" width="13.7109375" bestFit="1" customWidth="1"/>
    <col min="3081" max="3329" width="9.28515625"/>
    <col min="3330" max="3330" width="29.42578125" bestFit="1" customWidth="1"/>
    <col min="3331" max="3331" width="35.7109375" bestFit="1" customWidth="1"/>
    <col min="3332" max="3332" width="9.28515625" bestFit="1" customWidth="1"/>
    <col min="3333" max="3333" width="21.28515625" bestFit="1" customWidth="1"/>
    <col min="3334" max="3334" width="12.42578125" bestFit="1" customWidth="1"/>
    <col min="3335" max="3335" width="13.28515625" bestFit="1" customWidth="1"/>
    <col min="3336" max="3336" width="13.7109375" bestFit="1" customWidth="1"/>
    <col min="3337" max="3585" width="9.28515625"/>
    <col min="3586" max="3586" width="29.42578125" bestFit="1" customWidth="1"/>
    <col min="3587" max="3587" width="35.7109375" bestFit="1" customWidth="1"/>
    <col min="3588" max="3588" width="9.28515625" bestFit="1" customWidth="1"/>
    <col min="3589" max="3589" width="21.28515625" bestFit="1" customWidth="1"/>
    <col min="3590" max="3590" width="12.42578125" bestFit="1" customWidth="1"/>
    <col min="3591" max="3591" width="13.28515625" bestFit="1" customWidth="1"/>
    <col min="3592" max="3592" width="13.7109375" bestFit="1" customWidth="1"/>
    <col min="3593" max="3841" width="9.28515625"/>
    <col min="3842" max="3842" width="29.42578125" bestFit="1" customWidth="1"/>
    <col min="3843" max="3843" width="35.7109375" bestFit="1" customWidth="1"/>
    <col min="3844" max="3844" width="9.28515625" bestFit="1" customWidth="1"/>
    <col min="3845" max="3845" width="21.28515625" bestFit="1" customWidth="1"/>
    <col min="3846" max="3846" width="12.42578125" bestFit="1" customWidth="1"/>
    <col min="3847" max="3847" width="13.28515625" bestFit="1" customWidth="1"/>
    <col min="3848" max="3848" width="13.7109375" bestFit="1" customWidth="1"/>
    <col min="3849" max="4097" width="9.28515625"/>
    <col min="4098" max="4098" width="29.42578125" bestFit="1" customWidth="1"/>
    <col min="4099" max="4099" width="35.7109375" bestFit="1" customWidth="1"/>
    <col min="4100" max="4100" width="9.28515625" bestFit="1" customWidth="1"/>
    <col min="4101" max="4101" width="21.28515625" bestFit="1" customWidth="1"/>
    <col min="4102" max="4102" width="12.42578125" bestFit="1" customWidth="1"/>
    <col min="4103" max="4103" width="13.28515625" bestFit="1" customWidth="1"/>
    <col min="4104" max="4104" width="13.7109375" bestFit="1" customWidth="1"/>
    <col min="4105" max="4353" width="9.28515625"/>
    <col min="4354" max="4354" width="29.42578125" bestFit="1" customWidth="1"/>
    <col min="4355" max="4355" width="35.7109375" bestFit="1" customWidth="1"/>
    <col min="4356" max="4356" width="9.28515625" bestFit="1" customWidth="1"/>
    <col min="4357" max="4357" width="21.28515625" bestFit="1" customWidth="1"/>
    <col min="4358" max="4358" width="12.42578125" bestFit="1" customWidth="1"/>
    <col min="4359" max="4359" width="13.28515625" bestFit="1" customWidth="1"/>
    <col min="4360" max="4360" width="13.7109375" bestFit="1" customWidth="1"/>
    <col min="4361" max="4609" width="9.28515625"/>
    <col min="4610" max="4610" width="29.42578125" bestFit="1" customWidth="1"/>
    <col min="4611" max="4611" width="35.7109375" bestFit="1" customWidth="1"/>
    <col min="4612" max="4612" width="9.28515625" bestFit="1" customWidth="1"/>
    <col min="4613" max="4613" width="21.28515625" bestFit="1" customWidth="1"/>
    <col min="4614" max="4614" width="12.42578125" bestFit="1" customWidth="1"/>
    <col min="4615" max="4615" width="13.28515625" bestFit="1" customWidth="1"/>
    <col min="4616" max="4616" width="13.7109375" bestFit="1" customWidth="1"/>
    <col min="4617" max="4865" width="9.28515625"/>
    <col min="4866" max="4866" width="29.42578125" bestFit="1" customWidth="1"/>
    <col min="4867" max="4867" width="35.7109375" bestFit="1" customWidth="1"/>
    <col min="4868" max="4868" width="9.28515625" bestFit="1" customWidth="1"/>
    <col min="4869" max="4869" width="21.28515625" bestFit="1" customWidth="1"/>
    <col min="4870" max="4870" width="12.42578125" bestFit="1" customWidth="1"/>
    <col min="4871" max="4871" width="13.28515625" bestFit="1" customWidth="1"/>
    <col min="4872" max="4872" width="13.7109375" bestFit="1" customWidth="1"/>
    <col min="4873" max="5121" width="9.28515625"/>
    <col min="5122" max="5122" width="29.42578125" bestFit="1" customWidth="1"/>
    <col min="5123" max="5123" width="35.7109375" bestFit="1" customWidth="1"/>
    <col min="5124" max="5124" width="9.28515625" bestFit="1" customWidth="1"/>
    <col min="5125" max="5125" width="21.28515625" bestFit="1" customWidth="1"/>
    <col min="5126" max="5126" width="12.42578125" bestFit="1" customWidth="1"/>
    <col min="5127" max="5127" width="13.28515625" bestFit="1" customWidth="1"/>
    <col min="5128" max="5128" width="13.7109375" bestFit="1" customWidth="1"/>
    <col min="5129" max="5377" width="9.28515625"/>
    <col min="5378" max="5378" width="29.42578125" bestFit="1" customWidth="1"/>
    <col min="5379" max="5379" width="35.7109375" bestFit="1" customWidth="1"/>
    <col min="5380" max="5380" width="9.28515625" bestFit="1" customWidth="1"/>
    <col min="5381" max="5381" width="21.28515625" bestFit="1" customWidth="1"/>
    <col min="5382" max="5382" width="12.42578125" bestFit="1" customWidth="1"/>
    <col min="5383" max="5383" width="13.28515625" bestFit="1" customWidth="1"/>
    <col min="5384" max="5384" width="13.7109375" bestFit="1" customWidth="1"/>
    <col min="5385" max="5633" width="9.28515625"/>
    <col min="5634" max="5634" width="29.42578125" bestFit="1" customWidth="1"/>
    <col min="5635" max="5635" width="35.7109375" bestFit="1" customWidth="1"/>
    <col min="5636" max="5636" width="9.28515625" bestFit="1" customWidth="1"/>
    <col min="5637" max="5637" width="21.28515625" bestFit="1" customWidth="1"/>
    <col min="5638" max="5638" width="12.42578125" bestFit="1" customWidth="1"/>
    <col min="5639" max="5639" width="13.28515625" bestFit="1" customWidth="1"/>
    <col min="5640" max="5640" width="13.7109375" bestFit="1" customWidth="1"/>
    <col min="5641" max="5889" width="9.28515625"/>
    <col min="5890" max="5890" width="29.42578125" bestFit="1" customWidth="1"/>
    <col min="5891" max="5891" width="35.7109375" bestFit="1" customWidth="1"/>
    <col min="5892" max="5892" width="9.28515625" bestFit="1" customWidth="1"/>
    <col min="5893" max="5893" width="21.28515625" bestFit="1" customWidth="1"/>
    <col min="5894" max="5894" width="12.42578125" bestFit="1" customWidth="1"/>
    <col min="5895" max="5895" width="13.28515625" bestFit="1" customWidth="1"/>
    <col min="5896" max="5896" width="13.7109375" bestFit="1" customWidth="1"/>
    <col min="5897" max="6145" width="9.28515625"/>
    <col min="6146" max="6146" width="29.42578125" bestFit="1" customWidth="1"/>
    <col min="6147" max="6147" width="35.7109375" bestFit="1" customWidth="1"/>
    <col min="6148" max="6148" width="9.28515625" bestFit="1" customWidth="1"/>
    <col min="6149" max="6149" width="21.28515625" bestFit="1" customWidth="1"/>
    <col min="6150" max="6150" width="12.42578125" bestFit="1" customWidth="1"/>
    <col min="6151" max="6151" width="13.28515625" bestFit="1" customWidth="1"/>
    <col min="6152" max="6152" width="13.7109375" bestFit="1" customWidth="1"/>
    <col min="6153" max="6401" width="9.28515625"/>
    <col min="6402" max="6402" width="29.42578125" bestFit="1" customWidth="1"/>
    <col min="6403" max="6403" width="35.7109375" bestFit="1" customWidth="1"/>
    <col min="6404" max="6404" width="9.28515625" bestFit="1" customWidth="1"/>
    <col min="6405" max="6405" width="21.28515625" bestFit="1" customWidth="1"/>
    <col min="6406" max="6406" width="12.42578125" bestFit="1" customWidth="1"/>
    <col min="6407" max="6407" width="13.28515625" bestFit="1" customWidth="1"/>
    <col min="6408" max="6408" width="13.7109375" bestFit="1" customWidth="1"/>
    <col min="6409" max="6657" width="9.28515625"/>
    <col min="6658" max="6658" width="29.42578125" bestFit="1" customWidth="1"/>
    <col min="6659" max="6659" width="35.7109375" bestFit="1" customWidth="1"/>
    <col min="6660" max="6660" width="9.28515625" bestFit="1" customWidth="1"/>
    <col min="6661" max="6661" width="21.28515625" bestFit="1" customWidth="1"/>
    <col min="6662" max="6662" width="12.42578125" bestFit="1" customWidth="1"/>
    <col min="6663" max="6663" width="13.28515625" bestFit="1" customWidth="1"/>
    <col min="6664" max="6664" width="13.7109375" bestFit="1" customWidth="1"/>
    <col min="6665" max="6913" width="9.28515625"/>
    <col min="6914" max="6914" width="29.42578125" bestFit="1" customWidth="1"/>
    <col min="6915" max="6915" width="35.7109375" bestFit="1" customWidth="1"/>
    <col min="6916" max="6916" width="9.28515625" bestFit="1" customWidth="1"/>
    <col min="6917" max="6917" width="21.28515625" bestFit="1" customWidth="1"/>
    <col min="6918" max="6918" width="12.42578125" bestFit="1" customWidth="1"/>
    <col min="6919" max="6919" width="13.28515625" bestFit="1" customWidth="1"/>
    <col min="6920" max="6920" width="13.7109375" bestFit="1" customWidth="1"/>
    <col min="6921" max="7169" width="9.28515625"/>
    <col min="7170" max="7170" width="29.42578125" bestFit="1" customWidth="1"/>
    <col min="7171" max="7171" width="35.7109375" bestFit="1" customWidth="1"/>
    <col min="7172" max="7172" width="9.28515625" bestFit="1" customWidth="1"/>
    <col min="7173" max="7173" width="21.28515625" bestFit="1" customWidth="1"/>
    <col min="7174" max="7174" width="12.42578125" bestFit="1" customWidth="1"/>
    <col min="7175" max="7175" width="13.28515625" bestFit="1" customWidth="1"/>
    <col min="7176" max="7176" width="13.7109375" bestFit="1" customWidth="1"/>
    <col min="7177" max="7425" width="9.28515625"/>
    <col min="7426" max="7426" width="29.42578125" bestFit="1" customWidth="1"/>
    <col min="7427" max="7427" width="35.7109375" bestFit="1" customWidth="1"/>
    <col min="7428" max="7428" width="9.28515625" bestFit="1" customWidth="1"/>
    <col min="7429" max="7429" width="21.28515625" bestFit="1" customWidth="1"/>
    <col min="7430" max="7430" width="12.42578125" bestFit="1" customWidth="1"/>
    <col min="7431" max="7431" width="13.28515625" bestFit="1" customWidth="1"/>
    <col min="7432" max="7432" width="13.7109375" bestFit="1" customWidth="1"/>
    <col min="7433" max="7681" width="9.28515625"/>
    <col min="7682" max="7682" width="29.42578125" bestFit="1" customWidth="1"/>
    <col min="7683" max="7683" width="35.7109375" bestFit="1" customWidth="1"/>
    <col min="7684" max="7684" width="9.28515625" bestFit="1" customWidth="1"/>
    <col min="7685" max="7685" width="21.28515625" bestFit="1" customWidth="1"/>
    <col min="7686" max="7686" width="12.42578125" bestFit="1" customWidth="1"/>
    <col min="7687" max="7687" width="13.28515625" bestFit="1" customWidth="1"/>
    <col min="7688" max="7688" width="13.7109375" bestFit="1" customWidth="1"/>
    <col min="7689" max="7937" width="9.28515625"/>
    <col min="7938" max="7938" width="29.42578125" bestFit="1" customWidth="1"/>
    <col min="7939" max="7939" width="35.7109375" bestFit="1" customWidth="1"/>
    <col min="7940" max="7940" width="9.28515625" bestFit="1" customWidth="1"/>
    <col min="7941" max="7941" width="21.28515625" bestFit="1" customWidth="1"/>
    <col min="7942" max="7942" width="12.42578125" bestFit="1" customWidth="1"/>
    <col min="7943" max="7943" width="13.28515625" bestFit="1" customWidth="1"/>
    <col min="7944" max="7944" width="13.7109375" bestFit="1" customWidth="1"/>
    <col min="7945" max="8193" width="9.28515625"/>
    <col min="8194" max="8194" width="29.42578125" bestFit="1" customWidth="1"/>
    <col min="8195" max="8195" width="35.7109375" bestFit="1" customWidth="1"/>
    <col min="8196" max="8196" width="9.28515625" bestFit="1" customWidth="1"/>
    <col min="8197" max="8197" width="21.28515625" bestFit="1" customWidth="1"/>
    <col min="8198" max="8198" width="12.42578125" bestFit="1" customWidth="1"/>
    <col min="8199" max="8199" width="13.28515625" bestFit="1" customWidth="1"/>
    <col min="8200" max="8200" width="13.7109375" bestFit="1" customWidth="1"/>
    <col min="8201" max="8449" width="9.28515625"/>
    <col min="8450" max="8450" width="29.42578125" bestFit="1" customWidth="1"/>
    <col min="8451" max="8451" width="35.7109375" bestFit="1" customWidth="1"/>
    <col min="8452" max="8452" width="9.28515625" bestFit="1" customWidth="1"/>
    <col min="8453" max="8453" width="21.28515625" bestFit="1" customWidth="1"/>
    <col min="8454" max="8454" width="12.42578125" bestFit="1" customWidth="1"/>
    <col min="8455" max="8455" width="13.28515625" bestFit="1" customWidth="1"/>
    <col min="8456" max="8456" width="13.7109375" bestFit="1" customWidth="1"/>
    <col min="8457" max="8705" width="9.28515625"/>
    <col min="8706" max="8706" width="29.42578125" bestFit="1" customWidth="1"/>
    <col min="8707" max="8707" width="35.7109375" bestFit="1" customWidth="1"/>
    <col min="8708" max="8708" width="9.28515625" bestFit="1" customWidth="1"/>
    <col min="8709" max="8709" width="21.28515625" bestFit="1" customWidth="1"/>
    <col min="8710" max="8710" width="12.42578125" bestFit="1" customWidth="1"/>
    <col min="8711" max="8711" width="13.28515625" bestFit="1" customWidth="1"/>
    <col min="8712" max="8712" width="13.7109375" bestFit="1" customWidth="1"/>
    <col min="8713" max="8961" width="9.28515625"/>
    <col min="8962" max="8962" width="29.42578125" bestFit="1" customWidth="1"/>
    <col min="8963" max="8963" width="35.7109375" bestFit="1" customWidth="1"/>
    <col min="8964" max="8964" width="9.28515625" bestFit="1" customWidth="1"/>
    <col min="8965" max="8965" width="21.28515625" bestFit="1" customWidth="1"/>
    <col min="8966" max="8966" width="12.42578125" bestFit="1" customWidth="1"/>
    <col min="8967" max="8967" width="13.28515625" bestFit="1" customWidth="1"/>
    <col min="8968" max="8968" width="13.7109375" bestFit="1" customWidth="1"/>
    <col min="8969" max="9217" width="9.28515625"/>
    <col min="9218" max="9218" width="29.42578125" bestFit="1" customWidth="1"/>
    <col min="9219" max="9219" width="35.7109375" bestFit="1" customWidth="1"/>
    <col min="9220" max="9220" width="9.28515625" bestFit="1" customWidth="1"/>
    <col min="9221" max="9221" width="21.28515625" bestFit="1" customWidth="1"/>
    <col min="9222" max="9222" width="12.42578125" bestFit="1" customWidth="1"/>
    <col min="9223" max="9223" width="13.28515625" bestFit="1" customWidth="1"/>
    <col min="9224" max="9224" width="13.7109375" bestFit="1" customWidth="1"/>
    <col min="9225" max="9473" width="9.28515625"/>
    <col min="9474" max="9474" width="29.42578125" bestFit="1" customWidth="1"/>
    <col min="9475" max="9475" width="35.7109375" bestFit="1" customWidth="1"/>
    <col min="9476" max="9476" width="9.28515625" bestFit="1" customWidth="1"/>
    <col min="9477" max="9477" width="21.28515625" bestFit="1" customWidth="1"/>
    <col min="9478" max="9478" width="12.42578125" bestFit="1" customWidth="1"/>
    <col min="9479" max="9479" width="13.28515625" bestFit="1" customWidth="1"/>
    <col min="9480" max="9480" width="13.7109375" bestFit="1" customWidth="1"/>
    <col min="9481" max="9729" width="9.28515625"/>
    <col min="9730" max="9730" width="29.42578125" bestFit="1" customWidth="1"/>
    <col min="9731" max="9731" width="35.7109375" bestFit="1" customWidth="1"/>
    <col min="9732" max="9732" width="9.28515625" bestFit="1" customWidth="1"/>
    <col min="9733" max="9733" width="21.28515625" bestFit="1" customWidth="1"/>
    <col min="9734" max="9734" width="12.42578125" bestFit="1" customWidth="1"/>
    <col min="9735" max="9735" width="13.28515625" bestFit="1" customWidth="1"/>
    <col min="9736" max="9736" width="13.7109375" bestFit="1" customWidth="1"/>
    <col min="9737" max="9985" width="9.28515625"/>
    <col min="9986" max="9986" width="29.42578125" bestFit="1" customWidth="1"/>
    <col min="9987" max="9987" width="35.7109375" bestFit="1" customWidth="1"/>
    <col min="9988" max="9988" width="9.28515625" bestFit="1" customWidth="1"/>
    <col min="9989" max="9989" width="21.28515625" bestFit="1" customWidth="1"/>
    <col min="9990" max="9990" width="12.42578125" bestFit="1" customWidth="1"/>
    <col min="9991" max="9991" width="13.28515625" bestFit="1" customWidth="1"/>
    <col min="9992" max="9992" width="13.7109375" bestFit="1" customWidth="1"/>
    <col min="9993" max="10241" width="9.28515625"/>
    <col min="10242" max="10242" width="29.42578125" bestFit="1" customWidth="1"/>
    <col min="10243" max="10243" width="35.7109375" bestFit="1" customWidth="1"/>
    <col min="10244" max="10244" width="9.28515625" bestFit="1" customWidth="1"/>
    <col min="10245" max="10245" width="21.28515625" bestFit="1" customWidth="1"/>
    <col min="10246" max="10246" width="12.42578125" bestFit="1" customWidth="1"/>
    <col min="10247" max="10247" width="13.28515625" bestFit="1" customWidth="1"/>
    <col min="10248" max="10248" width="13.7109375" bestFit="1" customWidth="1"/>
    <col min="10249" max="10497" width="9.28515625"/>
    <col min="10498" max="10498" width="29.42578125" bestFit="1" customWidth="1"/>
    <col min="10499" max="10499" width="35.7109375" bestFit="1" customWidth="1"/>
    <col min="10500" max="10500" width="9.28515625" bestFit="1" customWidth="1"/>
    <col min="10501" max="10501" width="21.28515625" bestFit="1" customWidth="1"/>
    <col min="10502" max="10502" width="12.42578125" bestFit="1" customWidth="1"/>
    <col min="10503" max="10503" width="13.28515625" bestFit="1" customWidth="1"/>
    <col min="10504" max="10504" width="13.7109375" bestFit="1" customWidth="1"/>
    <col min="10505" max="10753" width="9.28515625"/>
    <col min="10754" max="10754" width="29.42578125" bestFit="1" customWidth="1"/>
    <col min="10755" max="10755" width="35.7109375" bestFit="1" customWidth="1"/>
    <col min="10756" max="10756" width="9.28515625" bestFit="1" customWidth="1"/>
    <col min="10757" max="10757" width="21.28515625" bestFit="1" customWidth="1"/>
    <col min="10758" max="10758" width="12.42578125" bestFit="1" customWidth="1"/>
    <col min="10759" max="10759" width="13.28515625" bestFit="1" customWidth="1"/>
    <col min="10760" max="10760" width="13.7109375" bestFit="1" customWidth="1"/>
    <col min="10761" max="11009" width="9.28515625"/>
    <col min="11010" max="11010" width="29.42578125" bestFit="1" customWidth="1"/>
    <col min="11011" max="11011" width="35.7109375" bestFit="1" customWidth="1"/>
    <col min="11012" max="11012" width="9.28515625" bestFit="1" customWidth="1"/>
    <col min="11013" max="11013" width="21.28515625" bestFit="1" customWidth="1"/>
    <col min="11014" max="11014" width="12.42578125" bestFit="1" customWidth="1"/>
    <col min="11015" max="11015" width="13.28515625" bestFit="1" customWidth="1"/>
    <col min="11016" max="11016" width="13.7109375" bestFit="1" customWidth="1"/>
    <col min="11017" max="11265" width="9.28515625"/>
    <col min="11266" max="11266" width="29.42578125" bestFit="1" customWidth="1"/>
    <col min="11267" max="11267" width="35.7109375" bestFit="1" customWidth="1"/>
    <col min="11268" max="11268" width="9.28515625" bestFit="1" customWidth="1"/>
    <col min="11269" max="11269" width="21.28515625" bestFit="1" customWidth="1"/>
    <col min="11270" max="11270" width="12.42578125" bestFit="1" customWidth="1"/>
    <col min="11271" max="11271" width="13.28515625" bestFit="1" customWidth="1"/>
    <col min="11272" max="11272" width="13.7109375" bestFit="1" customWidth="1"/>
    <col min="11273" max="11521" width="9.28515625"/>
    <col min="11522" max="11522" width="29.42578125" bestFit="1" customWidth="1"/>
    <col min="11523" max="11523" width="35.7109375" bestFit="1" customWidth="1"/>
    <col min="11524" max="11524" width="9.28515625" bestFit="1" customWidth="1"/>
    <col min="11525" max="11525" width="21.28515625" bestFit="1" customWidth="1"/>
    <col min="11526" max="11526" width="12.42578125" bestFit="1" customWidth="1"/>
    <col min="11527" max="11527" width="13.28515625" bestFit="1" customWidth="1"/>
    <col min="11528" max="11528" width="13.7109375" bestFit="1" customWidth="1"/>
    <col min="11529" max="11777" width="9.28515625"/>
    <col min="11778" max="11778" width="29.42578125" bestFit="1" customWidth="1"/>
    <col min="11779" max="11779" width="35.7109375" bestFit="1" customWidth="1"/>
    <col min="11780" max="11780" width="9.28515625" bestFit="1" customWidth="1"/>
    <col min="11781" max="11781" width="21.28515625" bestFit="1" customWidth="1"/>
    <col min="11782" max="11782" width="12.42578125" bestFit="1" customWidth="1"/>
    <col min="11783" max="11783" width="13.28515625" bestFit="1" customWidth="1"/>
    <col min="11784" max="11784" width="13.7109375" bestFit="1" customWidth="1"/>
    <col min="11785" max="12033" width="9.28515625"/>
    <col min="12034" max="12034" width="29.42578125" bestFit="1" customWidth="1"/>
    <col min="12035" max="12035" width="35.7109375" bestFit="1" customWidth="1"/>
    <col min="12036" max="12036" width="9.28515625" bestFit="1" customWidth="1"/>
    <col min="12037" max="12037" width="21.28515625" bestFit="1" customWidth="1"/>
    <col min="12038" max="12038" width="12.42578125" bestFit="1" customWidth="1"/>
    <col min="12039" max="12039" width="13.28515625" bestFit="1" customWidth="1"/>
    <col min="12040" max="12040" width="13.7109375" bestFit="1" customWidth="1"/>
    <col min="12041" max="12289" width="9.28515625"/>
    <col min="12290" max="12290" width="29.42578125" bestFit="1" customWidth="1"/>
    <col min="12291" max="12291" width="35.7109375" bestFit="1" customWidth="1"/>
    <col min="12292" max="12292" width="9.28515625" bestFit="1" customWidth="1"/>
    <col min="12293" max="12293" width="21.28515625" bestFit="1" customWidth="1"/>
    <col min="12294" max="12294" width="12.42578125" bestFit="1" customWidth="1"/>
    <col min="12295" max="12295" width="13.28515625" bestFit="1" customWidth="1"/>
    <col min="12296" max="12296" width="13.7109375" bestFit="1" customWidth="1"/>
    <col min="12297" max="12545" width="9.28515625"/>
    <col min="12546" max="12546" width="29.42578125" bestFit="1" customWidth="1"/>
    <col min="12547" max="12547" width="35.7109375" bestFit="1" customWidth="1"/>
    <col min="12548" max="12548" width="9.28515625" bestFit="1" customWidth="1"/>
    <col min="12549" max="12549" width="21.28515625" bestFit="1" customWidth="1"/>
    <col min="12550" max="12550" width="12.42578125" bestFit="1" customWidth="1"/>
    <col min="12551" max="12551" width="13.28515625" bestFit="1" customWidth="1"/>
    <col min="12552" max="12552" width="13.7109375" bestFit="1" customWidth="1"/>
    <col min="12553" max="12801" width="9.28515625"/>
    <col min="12802" max="12802" width="29.42578125" bestFit="1" customWidth="1"/>
    <col min="12803" max="12803" width="35.7109375" bestFit="1" customWidth="1"/>
    <col min="12804" max="12804" width="9.28515625" bestFit="1" customWidth="1"/>
    <col min="12805" max="12805" width="21.28515625" bestFit="1" customWidth="1"/>
    <col min="12806" max="12806" width="12.42578125" bestFit="1" customWidth="1"/>
    <col min="12807" max="12807" width="13.28515625" bestFit="1" customWidth="1"/>
    <col min="12808" max="12808" width="13.7109375" bestFit="1" customWidth="1"/>
    <col min="12809" max="13057" width="9.28515625"/>
    <col min="13058" max="13058" width="29.42578125" bestFit="1" customWidth="1"/>
    <col min="13059" max="13059" width="35.7109375" bestFit="1" customWidth="1"/>
    <col min="13060" max="13060" width="9.28515625" bestFit="1" customWidth="1"/>
    <col min="13061" max="13061" width="21.28515625" bestFit="1" customWidth="1"/>
    <col min="13062" max="13062" width="12.42578125" bestFit="1" customWidth="1"/>
    <col min="13063" max="13063" width="13.28515625" bestFit="1" customWidth="1"/>
    <col min="13064" max="13064" width="13.7109375" bestFit="1" customWidth="1"/>
    <col min="13065" max="13313" width="9.28515625"/>
    <col min="13314" max="13314" width="29.42578125" bestFit="1" customWidth="1"/>
    <col min="13315" max="13315" width="35.7109375" bestFit="1" customWidth="1"/>
    <col min="13316" max="13316" width="9.28515625" bestFit="1" customWidth="1"/>
    <col min="13317" max="13317" width="21.28515625" bestFit="1" customWidth="1"/>
    <col min="13318" max="13318" width="12.42578125" bestFit="1" customWidth="1"/>
    <col min="13319" max="13319" width="13.28515625" bestFit="1" customWidth="1"/>
    <col min="13320" max="13320" width="13.7109375" bestFit="1" customWidth="1"/>
    <col min="13321" max="13569" width="9.28515625"/>
    <col min="13570" max="13570" width="29.42578125" bestFit="1" customWidth="1"/>
    <col min="13571" max="13571" width="35.7109375" bestFit="1" customWidth="1"/>
    <col min="13572" max="13572" width="9.28515625" bestFit="1" customWidth="1"/>
    <col min="13573" max="13573" width="21.28515625" bestFit="1" customWidth="1"/>
    <col min="13574" max="13574" width="12.42578125" bestFit="1" customWidth="1"/>
    <col min="13575" max="13575" width="13.28515625" bestFit="1" customWidth="1"/>
    <col min="13576" max="13576" width="13.7109375" bestFit="1" customWidth="1"/>
    <col min="13577" max="13825" width="9.28515625"/>
    <col min="13826" max="13826" width="29.42578125" bestFit="1" customWidth="1"/>
    <col min="13827" max="13827" width="35.7109375" bestFit="1" customWidth="1"/>
    <col min="13828" max="13828" width="9.28515625" bestFit="1" customWidth="1"/>
    <col min="13829" max="13829" width="21.28515625" bestFit="1" customWidth="1"/>
    <col min="13830" max="13830" width="12.42578125" bestFit="1" customWidth="1"/>
    <col min="13831" max="13831" width="13.28515625" bestFit="1" customWidth="1"/>
    <col min="13832" max="13832" width="13.7109375" bestFit="1" customWidth="1"/>
    <col min="13833" max="14081" width="9.28515625"/>
    <col min="14082" max="14082" width="29.42578125" bestFit="1" customWidth="1"/>
    <col min="14083" max="14083" width="35.7109375" bestFit="1" customWidth="1"/>
    <col min="14084" max="14084" width="9.28515625" bestFit="1" customWidth="1"/>
    <col min="14085" max="14085" width="21.28515625" bestFit="1" customWidth="1"/>
    <col min="14086" max="14086" width="12.42578125" bestFit="1" customWidth="1"/>
    <col min="14087" max="14087" width="13.28515625" bestFit="1" customWidth="1"/>
    <col min="14088" max="14088" width="13.7109375" bestFit="1" customWidth="1"/>
    <col min="14089" max="14337" width="9.28515625"/>
    <col min="14338" max="14338" width="29.42578125" bestFit="1" customWidth="1"/>
    <col min="14339" max="14339" width="35.7109375" bestFit="1" customWidth="1"/>
    <col min="14340" max="14340" width="9.28515625" bestFit="1" customWidth="1"/>
    <col min="14341" max="14341" width="21.28515625" bestFit="1" customWidth="1"/>
    <col min="14342" max="14342" width="12.42578125" bestFit="1" customWidth="1"/>
    <col min="14343" max="14343" width="13.28515625" bestFit="1" customWidth="1"/>
    <col min="14344" max="14344" width="13.7109375" bestFit="1" customWidth="1"/>
    <col min="14345" max="14593" width="9.28515625"/>
    <col min="14594" max="14594" width="29.42578125" bestFit="1" customWidth="1"/>
    <col min="14595" max="14595" width="35.7109375" bestFit="1" customWidth="1"/>
    <col min="14596" max="14596" width="9.28515625" bestFit="1" customWidth="1"/>
    <col min="14597" max="14597" width="21.28515625" bestFit="1" customWidth="1"/>
    <col min="14598" max="14598" width="12.42578125" bestFit="1" customWidth="1"/>
    <col min="14599" max="14599" width="13.28515625" bestFit="1" customWidth="1"/>
    <col min="14600" max="14600" width="13.7109375" bestFit="1" customWidth="1"/>
    <col min="14601" max="14849" width="9.28515625"/>
    <col min="14850" max="14850" width="29.42578125" bestFit="1" customWidth="1"/>
    <col min="14851" max="14851" width="35.7109375" bestFit="1" customWidth="1"/>
    <col min="14852" max="14852" width="9.28515625" bestFit="1" customWidth="1"/>
    <col min="14853" max="14853" width="21.28515625" bestFit="1" customWidth="1"/>
    <col min="14854" max="14854" width="12.42578125" bestFit="1" customWidth="1"/>
    <col min="14855" max="14855" width="13.28515625" bestFit="1" customWidth="1"/>
    <col min="14856" max="14856" width="13.7109375" bestFit="1" customWidth="1"/>
    <col min="14857" max="15105" width="9.28515625"/>
    <col min="15106" max="15106" width="29.42578125" bestFit="1" customWidth="1"/>
    <col min="15107" max="15107" width="35.7109375" bestFit="1" customWidth="1"/>
    <col min="15108" max="15108" width="9.28515625" bestFit="1" customWidth="1"/>
    <col min="15109" max="15109" width="21.28515625" bestFit="1" customWidth="1"/>
    <col min="15110" max="15110" width="12.42578125" bestFit="1" customWidth="1"/>
    <col min="15111" max="15111" width="13.28515625" bestFit="1" customWidth="1"/>
    <col min="15112" max="15112" width="13.7109375" bestFit="1" customWidth="1"/>
    <col min="15113" max="15361" width="9.28515625"/>
    <col min="15362" max="15362" width="29.42578125" bestFit="1" customWidth="1"/>
    <col min="15363" max="15363" width="35.7109375" bestFit="1" customWidth="1"/>
    <col min="15364" max="15364" width="9.28515625" bestFit="1" customWidth="1"/>
    <col min="15365" max="15365" width="21.28515625" bestFit="1" customWidth="1"/>
    <col min="15366" max="15366" width="12.42578125" bestFit="1" customWidth="1"/>
    <col min="15367" max="15367" width="13.28515625" bestFit="1" customWidth="1"/>
    <col min="15368" max="15368" width="13.7109375" bestFit="1" customWidth="1"/>
    <col min="15369" max="15617" width="9.28515625"/>
    <col min="15618" max="15618" width="29.42578125" bestFit="1" customWidth="1"/>
    <col min="15619" max="15619" width="35.7109375" bestFit="1" customWidth="1"/>
    <col min="15620" max="15620" width="9.28515625" bestFit="1" customWidth="1"/>
    <col min="15621" max="15621" width="21.28515625" bestFit="1" customWidth="1"/>
    <col min="15622" max="15622" width="12.42578125" bestFit="1" customWidth="1"/>
    <col min="15623" max="15623" width="13.28515625" bestFit="1" customWidth="1"/>
    <col min="15624" max="15624" width="13.7109375" bestFit="1" customWidth="1"/>
    <col min="15625" max="15873" width="9.28515625"/>
    <col min="15874" max="15874" width="29.42578125" bestFit="1" customWidth="1"/>
    <col min="15875" max="15875" width="35.7109375" bestFit="1" customWidth="1"/>
    <col min="15876" max="15876" width="9.28515625" bestFit="1" customWidth="1"/>
    <col min="15877" max="15877" width="21.28515625" bestFit="1" customWidth="1"/>
    <col min="15878" max="15878" width="12.42578125" bestFit="1" customWidth="1"/>
    <col min="15879" max="15879" width="13.28515625" bestFit="1" customWidth="1"/>
    <col min="15880" max="15880" width="13.7109375" bestFit="1" customWidth="1"/>
    <col min="15881" max="16129" width="9.28515625"/>
    <col min="16130" max="16130" width="29.42578125" bestFit="1" customWidth="1"/>
    <col min="16131" max="16131" width="35.7109375" bestFit="1" customWidth="1"/>
    <col min="16132" max="16132" width="9.28515625" bestFit="1" customWidth="1"/>
    <col min="16133" max="16133" width="21.28515625" bestFit="1" customWidth="1"/>
    <col min="16134" max="16134" width="12.42578125" bestFit="1" customWidth="1"/>
    <col min="16135" max="16135" width="13.28515625" bestFit="1" customWidth="1"/>
    <col min="16136" max="16136" width="13.7109375" bestFit="1" customWidth="1"/>
    <col min="16137" max="16376" width="9.28515625"/>
    <col min="16377" max="16384" width="9.28515625" customWidth="1"/>
  </cols>
  <sheetData>
    <row r="1" spans="1:10" s="16" customFormat="1" x14ac:dyDescent="0.25"/>
    <row r="2" spans="1:10" s="14" customFormat="1" x14ac:dyDescent="0.25">
      <c r="A2" s="16"/>
      <c r="B2" s="14" t="s">
        <v>74</v>
      </c>
      <c r="I2" s="81">
        <f>SUM(I4:I28)</f>
        <v>3242263</v>
      </c>
    </row>
    <row r="3" spans="1:10" ht="45" x14ac:dyDescent="0.25">
      <c r="B3" s="42" t="s">
        <v>26</v>
      </c>
      <c r="C3" s="42" t="s">
        <v>1</v>
      </c>
      <c r="D3" s="42" t="s">
        <v>27</v>
      </c>
      <c r="E3" s="42" t="s">
        <v>174</v>
      </c>
      <c r="F3" s="42" t="s">
        <v>175</v>
      </c>
      <c r="G3" s="151" t="s">
        <v>64</v>
      </c>
      <c r="H3" s="151" t="s">
        <v>12</v>
      </c>
      <c r="I3" s="151" t="s">
        <v>62</v>
      </c>
      <c r="J3" s="42" t="s">
        <v>63</v>
      </c>
    </row>
    <row r="4" spans="1:10" x14ac:dyDescent="0.25">
      <c r="B4" s="17">
        <v>1</v>
      </c>
      <c r="C4" s="18" t="s">
        <v>81</v>
      </c>
      <c r="D4" s="18" t="s">
        <v>52</v>
      </c>
      <c r="E4" s="19">
        <v>30266</v>
      </c>
      <c r="F4" s="20">
        <v>40360</v>
      </c>
      <c r="G4" s="152" t="s">
        <v>24</v>
      </c>
      <c r="H4" s="21">
        <v>60</v>
      </c>
      <c r="I4" s="26">
        <v>526700</v>
      </c>
      <c r="J4" s="195">
        <v>0.06</v>
      </c>
    </row>
    <row r="5" spans="1:10" x14ac:dyDescent="0.25">
      <c r="B5" s="22">
        <v>2</v>
      </c>
      <c r="C5" s="18" t="s">
        <v>82</v>
      </c>
      <c r="D5" s="23" t="s">
        <v>53</v>
      </c>
      <c r="E5" s="19">
        <v>28687</v>
      </c>
      <c r="F5" s="24">
        <v>40725</v>
      </c>
      <c r="G5" s="152" t="s">
        <v>24</v>
      </c>
      <c r="H5" s="21">
        <v>60</v>
      </c>
      <c r="I5" s="26">
        <v>512550</v>
      </c>
      <c r="J5" s="195">
        <v>0.06</v>
      </c>
    </row>
    <row r="6" spans="1:10" x14ac:dyDescent="0.25">
      <c r="B6" s="22">
        <v>3</v>
      </c>
      <c r="C6" s="18" t="s">
        <v>83</v>
      </c>
      <c r="D6" s="23" t="s">
        <v>28</v>
      </c>
      <c r="E6" s="19">
        <v>24990</v>
      </c>
      <c r="F6" s="24">
        <v>40725</v>
      </c>
      <c r="G6" s="152" t="s">
        <v>24</v>
      </c>
      <c r="H6" s="21">
        <v>60</v>
      </c>
      <c r="I6" s="26">
        <v>526700</v>
      </c>
      <c r="J6" s="195">
        <v>0.06</v>
      </c>
    </row>
    <row r="7" spans="1:10" x14ac:dyDescent="0.25">
      <c r="B7" s="22">
        <v>4</v>
      </c>
      <c r="C7" s="18" t="s">
        <v>84</v>
      </c>
      <c r="D7" s="23" t="s">
        <v>29</v>
      </c>
      <c r="E7" s="19">
        <v>24737</v>
      </c>
      <c r="F7" s="24">
        <v>40725</v>
      </c>
      <c r="G7" s="152" t="s">
        <v>24</v>
      </c>
      <c r="H7" s="21">
        <v>60</v>
      </c>
      <c r="I7" s="26">
        <v>510840</v>
      </c>
      <c r="J7" s="195">
        <v>0.06</v>
      </c>
    </row>
    <row r="8" spans="1:10" x14ac:dyDescent="0.25">
      <c r="B8" s="22">
        <v>5</v>
      </c>
      <c r="C8" s="18" t="s">
        <v>85</v>
      </c>
      <c r="D8" s="23" t="s">
        <v>54</v>
      </c>
      <c r="E8" s="19">
        <v>30916</v>
      </c>
      <c r="F8" s="24">
        <v>40725</v>
      </c>
      <c r="G8" s="152" t="s">
        <v>24</v>
      </c>
      <c r="H8" s="21">
        <v>60</v>
      </c>
      <c r="I8" s="26">
        <v>210000</v>
      </c>
      <c r="J8" s="195">
        <v>0.06</v>
      </c>
    </row>
    <row r="9" spans="1:10" x14ac:dyDescent="0.25">
      <c r="B9" s="22">
        <v>6</v>
      </c>
      <c r="C9" s="18" t="s">
        <v>86</v>
      </c>
      <c r="D9" s="23" t="s">
        <v>55</v>
      </c>
      <c r="E9" s="19">
        <v>31507</v>
      </c>
      <c r="F9" s="118">
        <v>42353</v>
      </c>
      <c r="G9" s="152" t="s">
        <v>24</v>
      </c>
      <c r="H9" s="21">
        <v>60</v>
      </c>
      <c r="I9" s="26">
        <v>164510</v>
      </c>
      <c r="J9" s="195">
        <v>0.06</v>
      </c>
    </row>
    <row r="10" spans="1:10" x14ac:dyDescent="0.25">
      <c r="B10" s="22">
        <v>7</v>
      </c>
      <c r="C10" s="18" t="s">
        <v>87</v>
      </c>
      <c r="D10" s="23" t="s">
        <v>30</v>
      </c>
      <c r="E10" s="19">
        <v>32044</v>
      </c>
      <c r="F10" s="118">
        <v>41001</v>
      </c>
      <c r="G10" s="152" t="s">
        <v>24</v>
      </c>
      <c r="H10" s="21">
        <v>60</v>
      </c>
      <c r="I10" s="26">
        <v>92000</v>
      </c>
      <c r="J10" s="195">
        <v>0.06</v>
      </c>
    </row>
    <row r="11" spans="1:10" x14ac:dyDescent="0.25">
      <c r="B11" s="22">
        <v>8</v>
      </c>
      <c r="C11" s="18" t="s">
        <v>88</v>
      </c>
      <c r="D11" s="23" t="s">
        <v>56</v>
      </c>
      <c r="E11" s="19">
        <v>30617</v>
      </c>
      <c r="F11" s="118">
        <v>41124</v>
      </c>
      <c r="G11" s="152" t="s">
        <v>24</v>
      </c>
      <c r="H11" s="21">
        <v>60</v>
      </c>
      <c r="I11" s="26">
        <v>55025</v>
      </c>
      <c r="J11" s="195">
        <v>0.06</v>
      </c>
    </row>
    <row r="12" spans="1:10" x14ac:dyDescent="0.25">
      <c r="B12" s="22">
        <v>9</v>
      </c>
      <c r="C12" s="18" t="s">
        <v>89</v>
      </c>
      <c r="D12" s="23" t="s">
        <v>57</v>
      </c>
      <c r="E12" s="19">
        <v>28353</v>
      </c>
      <c r="F12" s="118">
        <v>42250</v>
      </c>
      <c r="G12" s="152" t="s">
        <v>24</v>
      </c>
      <c r="H12" s="21">
        <v>60</v>
      </c>
      <c r="I12" s="26">
        <v>54023</v>
      </c>
      <c r="J12" s="195">
        <v>0.06</v>
      </c>
    </row>
    <row r="13" spans="1:10" x14ac:dyDescent="0.25">
      <c r="B13" s="22">
        <v>10</v>
      </c>
      <c r="C13" s="18" t="s">
        <v>90</v>
      </c>
      <c r="D13" s="23" t="s">
        <v>58</v>
      </c>
      <c r="E13" s="19">
        <v>31504</v>
      </c>
      <c r="F13" s="19">
        <v>41197</v>
      </c>
      <c r="G13" s="152" t="s">
        <v>24</v>
      </c>
      <c r="H13" s="21">
        <v>60</v>
      </c>
      <c r="I13" s="26">
        <v>56011</v>
      </c>
      <c r="J13" s="195">
        <v>0.06</v>
      </c>
    </row>
    <row r="14" spans="1:10" x14ac:dyDescent="0.25">
      <c r="B14" s="22">
        <v>11</v>
      </c>
      <c r="C14" s="18" t="s">
        <v>91</v>
      </c>
      <c r="D14" s="23" t="s">
        <v>59</v>
      </c>
      <c r="E14" s="19">
        <v>30975</v>
      </c>
      <c r="F14" s="19">
        <v>41292</v>
      </c>
      <c r="G14" s="152" t="s">
        <v>24</v>
      </c>
      <c r="H14" s="21">
        <v>60</v>
      </c>
      <c r="I14" s="26">
        <v>56454</v>
      </c>
      <c r="J14" s="195">
        <v>0.06</v>
      </c>
    </row>
    <row r="15" spans="1:10" x14ac:dyDescent="0.25">
      <c r="B15" s="22">
        <v>12</v>
      </c>
      <c r="C15" s="18" t="s">
        <v>92</v>
      </c>
      <c r="D15" s="23" t="s">
        <v>31</v>
      </c>
      <c r="E15" s="19">
        <v>32906</v>
      </c>
      <c r="F15" s="19">
        <v>41492</v>
      </c>
      <c r="G15" s="152" t="s">
        <v>24</v>
      </c>
      <c r="H15" s="21">
        <v>60</v>
      </c>
      <c r="I15" s="26">
        <v>52000</v>
      </c>
      <c r="J15" s="195">
        <v>0.06</v>
      </c>
    </row>
    <row r="16" spans="1:10" x14ac:dyDescent="0.25">
      <c r="B16" s="22">
        <v>13</v>
      </c>
      <c r="C16" s="18" t="s">
        <v>93</v>
      </c>
      <c r="D16" s="23" t="s">
        <v>32</v>
      </c>
      <c r="E16" s="19">
        <v>33153</v>
      </c>
      <c r="F16" s="19">
        <v>41632</v>
      </c>
      <c r="G16" s="152" t="s">
        <v>24</v>
      </c>
      <c r="H16" s="194">
        <v>65</v>
      </c>
      <c r="I16" s="26">
        <v>49000</v>
      </c>
      <c r="J16" s="195">
        <v>0.06</v>
      </c>
    </row>
    <row r="17" spans="2:10" x14ac:dyDescent="0.25">
      <c r="B17" s="22">
        <v>14</v>
      </c>
      <c r="C17" s="18" t="s">
        <v>94</v>
      </c>
      <c r="D17" s="23" t="s">
        <v>33</v>
      </c>
      <c r="E17" s="19">
        <v>33057</v>
      </c>
      <c r="F17" s="19">
        <v>41692</v>
      </c>
      <c r="G17" s="152" t="s">
        <v>24</v>
      </c>
      <c r="H17" s="21">
        <v>60</v>
      </c>
      <c r="I17" s="26">
        <v>47058</v>
      </c>
      <c r="J17" s="195">
        <v>0.06</v>
      </c>
    </row>
    <row r="18" spans="2:10" x14ac:dyDescent="0.25">
      <c r="B18" s="22">
        <v>15</v>
      </c>
      <c r="C18" s="18" t="s">
        <v>95</v>
      </c>
      <c r="D18" s="23" t="s">
        <v>34</v>
      </c>
      <c r="E18" s="19">
        <v>30687</v>
      </c>
      <c r="F18" s="19">
        <v>41722</v>
      </c>
      <c r="G18" s="152" t="s">
        <v>23</v>
      </c>
      <c r="H18" s="21">
        <v>60</v>
      </c>
      <c r="I18" s="26">
        <v>46555</v>
      </c>
      <c r="J18" s="195">
        <v>0.06</v>
      </c>
    </row>
    <row r="19" spans="2:10" x14ac:dyDescent="0.25">
      <c r="B19" s="22">
        <v>16</v>
      </c>
      <c r="C19" s="18" t="s">
        <v>96</v>
      </c>
      <c r="D19" s="23" t="s">
        <v>35</v>
      </c>
      <c r="E19" s="19">
        <v>32475</v>
      </c>
      <c r="F19" s="19">
        <v>41792</v>
      </c>
      <c r="G19" s="152" t="s">
        <v>23</v>
      </c>
      <c r="H19" s="21">
        <v>60</v>
      </c>
      <c r="I19" s="26">
        <v>47212</v>
      </c>
      <c r="J19" s="195">
        <v>0.06</v>
      </c>
    </row>
    <row r="20" spans="2:10" x14ac:dyDescent="0.25">
      <c r="B20" s="22">
        <v>17</v>
      </c>
      <c r="C20" s="18" t="s">
        <v>97</v>
      </c>
      <c r="D20" s="23" t="s">
        <v>36</v>
      </c>
      <c r="E20" s="19">
        <v>27428</v>
      </c>
      <c r="F20" s="19">
        <v>41953</v>
      </c>
      <c r="G20" s="152" t="s">
        <v>24</v>
      </c>
      <c r="H20" s="21">
        <v>60</v>
      </c>
      <c r="I20" s="26">
        <v>46563</v>
      </c>
      <c r="J20" s="195">
        <v>0.06</v>
      </c>
    </row>
    <row r="21" spans="2:10" x14ac:dyDescent="0.25">
      <c r="B21" s="22">
        <v>18</v>
      </c>
      <c r="C21" s="18" t="s">
        <v>98</v>
      </c>
      <c r="D21" s="23" t="s">
        <v>37</v>
      </c>
      <c r="E21" s="19">
        <v>24803</v>
      </c>
      <c r="F21" s="19">
        <v>41974</v>
      </c>
      <c r="G21" s="152" t="s">
        <v>24</v>
      </c>
      <c r="H21" s="21">
        <v>60</v>
      </c>
      <c r="I21" s="26">
        <v>45236</v>
      </c>
      <c r="J21" s="195">
        <v>0.06</v>
      </c>
    </row>
    <row r="22" spans="2:10" x14ac:dyDescent="0.25">
      <c r="B22" s="22">
        <v>19</v>
      </c>
      <c r="C22" s="18" t="s">
        <v>99</v>
      </c>
      <c r="D22" s="23" t="s">
        <v>38</v>
      </c>
      <c r="E22" s="19">
        <v>30267</v>
      </c>
      <c r="F22" s="19">
        <v>42037</v>
      </c>
      <c r="G22" s="152" t="s">
        <v>24</v>
      </c>
      <c r="H22" s="21">
        <v>60</v>
      </c>
      <c r="I22" s="26">
        <v>16051</v>
      </c>
      <c r="J22" s="195">
        <v>0.06</v>
      </c>
    </row>
    <row r="23" spans="2:10" x14ac:dyDescent="0.25">
      <c r="B23" s="22">
        <v>20</v>
      </c>
      <c r="C23" s="18" t="s">
        <v>100</v>
      </c>
      <c r="D23" s="23" t="s">
        <v>39</v>
      </c>
      <c r="E23" s="19">
        <v>31778</v>
      </c>
      <c r="F23" s="19">
        <v>42128</v>
      </c>
      <c r="G23" s="152" t="s">
        <v>24</v>
      </c>
      <c r="H23" s="21">
        <v>60</v>
      </c>
      <c r="I23" s="26">
        <v>16126</v>
      </c>
      <c r="J23" s="195">
        <v>0.06</v>
      </c>
    </row>
    <row r="24" spans="2:10" x14ac:dyDescent="0.25">
      <c r="B24" s="22">
        <v>21</v>
      </c>
      <c r="C24" s="18" t="s">
        <v>101</v>
      </c>
      <c r="D24" s="25" t="s">
        <v>40</v>
      </c>
      <c r="E24" s="19">
        <v>33361</v>
      </c>
      <c r="F24" s="19">
        <v>42226</v>
      </c>
      <c r="G24" s="152" t="s">
        <v>24</v>
      </c>
      <c r="H24" s="21">
        <v>60</v>
      </c>
      <c r="I24" s="27">
        <v>18526</v>
      </c>
      <c r="J24" s="195">
        <v>0.06</v>
      </c>
    </row>
    <row r="25" spans="2:10" x14ac:dyDescent="0.25">
      <c r="B25" s="22">
        <v>22</v>
      </c>
      <c r="C25" s="23" t="s">
        <v>102</v>
      </c>
      <c r="D25" s="23" t="s">
        <v>41</v>
      </c>
      <c r="E25" s="19">
        <v>31043</v>
      </c>
      <c r="F25" s="19">
        <v>42240</v>
      </c>
      <c r="G25" s="152" t="s">
        <v>24</v>
      </c>
      <c r="H25" s="21">
        <v>60</v>
      </c>
      <c r="I25" s="26">
        <v>24716</v>
      </c>
      <c r="J25" s="195">
        <v>0.06</v>
      </c>
    </row>
    <row r="26" spans="2:10" x14ac:dyDescent="0.25">
      <c r="B26" s="22">
        <v>23</v>
      </c>
      <c r="C26" s="23" t="s">
        <v>103</v>
      </c>
      <c r="D26" s="23" t="s">
        <v>42</v>
      </c>
      <c r="E26" s="19">
        <v>33915</v>
      </c>
      <c r="F26" s="19">
        <v>43344</v>
      </c>
      <c r="G26" s="152" t="s">
        <v>24</v>
      </c>
      <c r="H26" s="21">
        <v>60</v>
      </c>
      <c r="I26" s="26">
        <v>25000</v>
      </c>
      <c r="J26" s="195">
        <v>0.06</v>
      </c>
    </row>
    <row r="27" spans="2:10" x14ac:dyDescent="0.25">
      <c r="B27" s="22">
        <v>24</v>
      </c>
      <c r="C27" s="23" t="s">
        <v>104</v>
      </c>
      <c r="D27" s="23" t="s">
        <v>43</v>
      </c>
      <c r="E27" s="19">
        <v>26752</v>
      </c>
      <c r="F27" s="19">
        <v>44088</v>
      </c>
      <c r="G27" s="152" t="s">
        <v>24</v>
      </c>
      <c r="H27" s="21">
        <v>60</v>
      </c>
      <c r="I27" s="26">
        <v>24444</v>
      </c>
      <c r="J27" s="195">
        <v>0.06</v>
      </c>
    </row>
    <row r="28" spans="2:10" x14ac:dyDescent="0.25">
      <c r="B28" s="22">
        <v>25</v>
      </c>
      <c r="C28" s="23" t="s">
        <v>105</v>
      </c>
      <c r="D28" s="23" t="s">
        <v>44</v>
      </c>
      <c r="E28" s="19">
        <v>33793</v>
      </c>
      <c r="F28" s="19">
        <v>44095</v>
      </c>
      <c r="G28" s="152" t="s">
        <v>24</v>
      </c>
      <c r="H28" s="21">
        <v>60</v>
      </c>
      <c r="I28" s="26">
        <v>18963</v>
      </c>
      <c r="J28" s="195">
        <v>0.06</v>
      </c>
    </row>
    <row r="29" spans="2:10" x14ac:dyDescent="0.25">
      <c r="B29" s="61"/>
      <c r="C29" s="62"/>
      <c r="D29" s="63"/>
      <c r="E29" s="64"/>
      <c r="F29" s="64"/>
      <c r="G29" s="64"/>
      <c r="H29" s="65"/>
      <c r="I29" s="66"/>
    </row>
    <row r="30" spans="2:10" x14ac:dyDescent="0.25">
      <c r="B30" s="61"/>
      <c r="C30" s="62"/>
      <c r="D30" s="63"/>
      <c r="E30" s="64"/>
      <c r="F30" s="64"/>
      <c r="G30" s="64"/>
      <c r="H30" s="65"/>
      <c r="I30" s="66"/>
    </row>
    <row r="31" spans="2:10" x14ac:dyDescent="0.25">
      <c r="B31" s="61"/>
      <c r="C31" s="62"/>
      <c r="D31" s="63"/>
      <c r="E31" s="64"/>
      <c r="F31" s="64"/>
      <c r="G31" s="64"/>
      <c r="H31" s="65"/>
      <c r="I31" s="66"/>
    </row>
    <row r="32" spans="2:10" x14ac:dyDescent="0.25">
      <c r="B32" s="61"/>
      <c r="C32" s="62"/>
      <c r="D32" s="63"/>
      <c r="E32" s="64"/>
      <c r="F32" s="64"/>
      <c r="G32" s="64"/>
      <c r="H32" s="65"/>
      <c r="I32" s="66"/>
    </row>
    <row r="33" spans="2:9" x14ac:dyDescent="0.25">
      <c r="B33" s="61"/>
      <c r="C33" s="62"/>
      <c r="D33" s="63"/>
      <c r="E33" s="64"/>
      <c r="F33" s="64"/>
      <c r="G33" s="64"/>
      <c r="H33" s="65"/>
      <c r="I33" s="66"/>
    </row>
    <row r="34" spans="2:9" x14ac:dyDescent="0.25">
      <c r="B34" s="61"/>
      <c r="C34" s="62"/>
      <c r="D34" s="63"/>
      <c r="E34" s="64"/>
      <c r="F34" s="64"/>
      <c r="G34" s="64"/>
      <c r="H34" s="65"/>
      <c r="I34" s="66"/>
    </row>
    <row r="35" spans="2:9" x14ac:dyDescent="0.25">
      <c r="B35" s="61"/>
      <c r="C35" s="62"/>
      <c r="D35" s="63"/>
      <c r="E35" s="64"/>
      <c r="F35" s="64"/>
      <c r="G35" s="64"/>
      <c r="H35" s="65"/>
      <c r="I35" s="66"/>
    </row>
    <row r="36" spans="2:9" x14ac:dyDescent="0.25">
      <c r="B36" s="61"/>
      <c r="C36" s="67"/>
      <c r="D36" s="68"/>
      <c r="E36" s="64"/>
      <c r="F36" s="64"/>
      <c r="G36" s="64"/>
      <c r="H36" s="69"/>
      <c r="I36" s="70"/>
    </row>
    <row r="37" spans="2:9" x14ac:dyDescent="0.25">
      <c r="B37" s="61"/>
      <c r="C37" s="62"/>
      <c r="D37" s="63"/>
      <c r="E37" s="64"/>
      <c r="F37" s="64"/>
      <c r="G37" s="64"/>
      <c r="H37" s="65"/>
      <c r="I37" s="66"/>
    </row>
    <row r="38" spans="2:9" x14ac:dyDescent="0.25">
      <c r="B38" s="61"/>
      <c r="C38" s="62"/>
      <c r="D38" s="63"/>
      <c r="E38" s="64"/>
      <c r="F38" s="64"/>
      <c r="G38" s="64"/>
      <c r="H38" s="65"/>
      <c r="I38" s="66"/>
    </row>
    <row r="39" spans="2:9" x14ac:dyDescent="0.25">
      <c r="B39" s="61"/>
      <c r="C39" s="62"/>
      <c r="D39" s="63"/>
      <c r="E39" s="64"/>
      <c r="F39" s="64"/>
      <c r="G39" s="64"/>
      <c r="H39" s="65"/>
      <c r="I39" s="66"/>
    </row>
    <row r="40" spans="2:9" x14ac:dyDescent="0.25">
      <c r="B40" s="61"/>
      <c r="C40" s="62"/>
      <c r="D40" s="63"/>
      <c r="E40" s="64"/>
      <c r="F40" s="64"/>
      <c r="G40" s="64"/>
      <c r="H40" s="65"/>
      <c r="I40" s="66"/>
    </row>
    <row r="41" spans="2:9" x14ac:dyDescent="0.25">
      <c r="B41" s="61"/>
      <c r="C41" s="62"/>
      <c r="D41" s="63"/>
      <c r="E41" s="64"/>
      <c r="F41" s="64"/>
      <c r="G41" s="64"/>
      <c r="H41" s="65"/>
      <c r="I41" s="66"/>
    </row>
    <row r="42" spans="2:9" x14ac:dyDescent="0.25">
      <c r="B42" s="61"/>
      <c r="C42" s="62"/>
      <c r="D42" s="63"/>
      <c r="E42" s="64"/>
      <c r="F42" s="64"/>
      <c r="G42" s="64"/>
      <c r="H42" s="65"/>
      <c r="I42" s="66"/>
    </row>
    <row r="43" spans="2:9" x14ac:dyDescent="0.25">
      <c r="B43" s="61"/>
      <c r="C43" s="62"/>
      <c r="D43" s="63"/>
      <c r="E43" s="64"/>
      <c r="F43" s="64"/>
      <c r="G43" s="64"/>
      <c r="H43" s="65"/>
      <c r="I43" s="66"/>
    </row>
    <row r="44" spans="2:9" x14ac:dyDescent="0.25">
      <c r="B44" s="61"/>
      <c r="C44" s="62"/>
      <c r="D44" s="63"/>
      <c r="E44" s="64"/>
      <c r="F44" s="64"/>
      <c r="G44" s="64"/>
      <c r="H44" s="65"/>
      <c r="I44" s="66"/>
    </row>
    <row r="45" spans="2:9" x14ac:dyDescent="0.25">
      <c r="B45" s="61"/>
      <c r="C45" s="62"/>
      <c r="D45" s="63"/>
      <c r="E45" s="64"/>
      <c r="F45" s="64"/>
      <c r="G45" s="64"/>
      <c r="H45" s="65"/>
      <c r="I45" s="66"/>
    </row>
    <row r="46" spans="2:9" x14ac:dyDescent="0.25">
      <c r="B46" s="61"/>
      <c r="C46" s="62"/>
      <c r="D46" s="63"/>
      <c r="E46" s="64"/>
      <c r="F46" s="64"/>
      <c r="G46" s="64"/>
      <c r="H46" s="65"/>
      <c r="I46" s="66"/>
    </row>
    <row r="47" spans="2:9" x14ac:dyDescent="0.25">
      <c r="B47" s="61"/>
      <c r="C47" s="62"/>
      <c r="D47" s="63"/>
      <c r="E47" s="64"/>
      <c r="F47" s="64"/>
      <c r="G47" s="64"/>
      <c r="H47" s="65"/>
      <c r="I47" s="66"/>
    </row>
    <row r="48" spans="2:9" x14ac:dyDescent="0.25">
      <c r="B48" s="61"/>
      <c r="C48" s="62"/>
      <c r="D48" s="63"/>
      <c r="E48" s="64"/>
      <c r="F48" s="64"/>
      <c r="G48" s="64"/>
      <c r="H48" s="65"/>
      <c r="I48" s="66"/>
    </row>
    <row r="49" spans="2:9" x14ac:dyDescent="0.25">
      <c r="B49" s="61"/>
      <c r="C49" s="62"/>
      <c r="D49" s="63"/>
      <c r="E49" s="64"/>
      <c r="F49" s="64"/>
      <c r="G49" s="64"/>
      <c r="H49" s="65"/>
      <c r="I49" s="66"/>
    </row>
    <row r="50" spans="2:9" x14ac:dyDescent="0.25">
      <c r="B50" s="61"/>
      <c r="C50" s="62"/>
      <c r="D50" s="63"/>
      <c r="E50" s="64"/>
      <c r="F50" s="64"/>
      <c r="G50" s="64"/>
      <c r="H50" s="65"/>
      <c r="I50" s="66"/>
    </row>
    <row r="51" spans="2:9" x14ac:dyDescent="0.25">
      <c r="B51" s="61"/>
      <c r="C51" s="62"/>
      <c r="D51" s="63"/>
      <c r="E51" s="64"/>
      <c r="F51" s="64"/>
      <c r="G51" s="64"/>
      <c r="H51" s="65"/>
      <c r="I51" s="66"/>
    </row>
    <row r="52" spans="2:9" x14ac:dyDescent="0.25">
      <c r="B52" s="61"/>
      <c r="C52" s="62"/>
      <c r="D52" s="63"/>
      <c r="E52" s="64"/>
      <c r="F52" s="64"/>
      <c r="G52" s="64"/>
      <c r="H52" s="65"/>
      <c r="I52" s="66"/>
    </row>
    <row r="53" spans="2:9" x14ac:dyDescent="0.25">
      <c r="B53" s="61"/>
      <c r="C53" s="62"/>
      <c r="D53" s="63"/>
      <c r="E53" s="64"/>
      <c r="F53" s="64"/>
      <c r="G53" s="64"/>
      <c r="H53" s="65"/>
      <c r="I53" s="66"/>
    </row>
    <row r="54" spans="2:9" x14ac:dyDescent="0.25">
      <c r="B54" s="61"/>
      <c r="C54" s="62"/>
      <c r="D54" s="63"/>
      <c r="E54" s="64"/>
      <c r="F54" s="64"/>
      <c r="G54" s="64"/>
      <c r="H54" s="65"/>
      <c r="I54" s="66"/>
    </row>
    <row r="55" spans="2:9" x14ac:dyDescent="0.25">
      <c r="B55" s="61"/>
      <c r="C55" s="62"/>
      <c r="D55" s="63"/>
      <c r="E55" s="64"/>
      <c r="F55" s="64"/>
      <c r="G55" s="64"/>
      <c r="H55" s="65"/>
      <c r="I55" s="66"/>
    </row>
    <row r="56" spans="2:9" x14ac:dyDescent="0.25">
      <c r="B56" s="61"/>
      <c r="C56" s="62"/>
      <c r="D56" s="63"/>
      <c r="E56" s="64"/>
      <c r="F56" s="64"/>
      <c r="G56" s="64"/>
      <c r="H56" s="65"/>
      <c r="I56" s="66"/>
    </row>
    <row r="57" spans="2:9" x14ac:dyDescent="0.25">
      <c r="B57" s="61"/>
      <c r="C57" s="62"/>
      <c r="D57" s="63"/>
      <c r="E57" s="64"/>
      <c r="F57" s="64"/>
      <c r="G57" s="64"/>
      <c r="H57" s="65"/>
      <c r="I57" s="66"/>
    </row>
    <row r="58" spans="2:9" x14ac:dyDescent="0.25">
      <c r="B58" s="61"/>
      <c r="C58" s="62"/>
      <c r="D58" s="63"/>
      <c r="E58" s="64"/>
      <c r="F58" s="64"/>
      <c r="G58" s="64"/>
      <c r="H58" s="65"/>
      <c r="I58" s="66"/>
    </row>
    <row r="59" spans="2:9" x14ac:dyDescent="0.25">
      <c r="B59" s="61"/>
      <c r="C59" s="62"/>
      <c r="D59" s="63"/>
      <c r="E59" s="64"/>
      <c r="F59" s="64"/>
      <c r="G59" s="64"/>
      <c r="H59" s="65"/>
      <c r="I59" s="66"/>
    </row>
    <row r="60" spans="2:9" x14ac:dyDescent="0.25">
      <c r="B60" s="61"/>
      <c r="C60" s="62"/>
      <c r="D60" s="63"/>
      <c r="E60" s="64"/>
      <c r="F60" s="64"/>
      <c r="G60" s="64"/>
      <c r="H60" s="65"/>
      <c r="I60" s="66"/>
    </row>
    <row r="61" spans="2:9" x14ac:dyDescent="0.25">
      <c r="B61" s="61"/>
      <c r="C61" s="62"/>
      <c r="D61" s="63"/>
      <c r="E61" s="64"/>
      <c r="F61" s="64"/>
      <c r="G61" s="64"/>
      <c r="H61" s="65"/>
      <c r="I61" s="66"/>
    </row>
    <row r="62" spans="2:9" x14ac:dyDescent="0.25">
      <c r="B62" s="61"/>
      <c r="C62" s="62"/>
      <c r="D62" s="63"/>
      <c r="E62" s="64"/>
      <c r="F62" s="64"/>
      <c r="G62" s="64"/>
      <c r="H62" s="65"/>
      <c r="I62" s="66"/>
    </row>
    <row r="63" spans="2:9" x14ac:dyDescent="0.25">
      <c r="B63" s="61"/>
      <c r="C63" s="62"/>
      <c r="D63" s="63"/>
      <c r="E63" s="64"/>
      <c r="F63" s="64"/>
      <c r="G63" s="64"/>
      <c r="H63" s="65"/>
      <c r="I63" s="66"/>
    </row>
    <row r="64" spans="2:9" x14ac:dyDescent="0.25">
      <c r="B64" s="61"/>
      <c r="C64" s="62"/>
      <c r="D64" s="63"/>
      <c r="E64" s="64"/>
      <c r="F64" s="64"/>
      <c r="G64" s="64"/>
      <c r="H64" s="65"/>
      <c r="I64" s="66"/>
    </row>
    <row r="65" spans="2:9" x14ac:dyDescent="0.25">
      <c r="B65" s="61"/>
      <c r="C65" s="62"/>
      <c r="D65" s="71"/>
      <c r="E65" s="72"/>
      <c r="F65" s="72"/>
      <c r="G65" s="72"/>
      <c r="H65" s="73"/>
      <c r="I65" s="74"/>
    </row>
    <row r="66" spans="2:9" x14ac:dyDescent="0.25">
      <c r="B66" s="61"/>
      <c r="C66" s="62"/>
      <c r="D66" s="63"/>
      <c r="E66" s="64"/>
      <c r="F66" s="64"/>
      <c r="G66" s="64"/>
      <c r="H66" s="65"/>
      <c r="I66" s="66"/>
    </row>
    <row r="67" spans="2:9" x14ac:dyDescent="0.25">
      <c r="B67" s="61"/>
      <c r="C67" s="62"/>
      <c r="D67" s="63"/>
      <c r="E67" s="64"/>
      <c r="F67" s="64"/>
      <c r="G67" s="64"/>
      <c r="H67" s="65"/>
      <c r="I67" s="66"/>
    </row>
    <row r="68" spans="2:9" x14ac:dyDescent="0.25">
      <c r="B68" s="61"/>
      <c r="C68" s="62"/>
      <c r="D68" s="63"/>
      <c r="E68" s="64"/>
      <c r="F68" s="64"/>
      <c r="G68" s="64"/>
      <c r="H68" s="65"/>
      <c r="I68" s="66"/>
    </row>
    <row r="69" spans="2:9" x14ac:dyDescent="0.25">
      <c r="B69" s="61"/>
      <c r="C69" s="62"/>
      <c r="D69" s="63"/>
      <c r="E69" s="64"/>
      <c r="F69" s="64"/>
      <c r="G69" s="64"/>
      <c r="H69" s="65"/>
      <c r="I69" s="66"/>
    </row>
    <row r="70" spans="2:9" x14ac:dyDescent="0.25">
      <c r="B70" s="61"/>
      <c r="C70" s="62"/>
      <c r="D70" s="63"/>
      <c r="E70" s="64"/>
      <c r="F70" s="64"/>
      <c r="G70" s="64"/>
      <c r="H70" s="65"/>
      <c r="I70" s="66"/>
    </row>
    <row r="71" spans="2:9" x14ac:dyDescent="0.25">
      <c r="B71" s="61"/>
      <c r="C71" s="62"/>
      <c r="D71" s="63"/>
      <c r="E71" s="64"/>
      <c r="F71" s="64"/>
      <c r="G71" s="64"/>
      <c r="H71" s="65"/>
      <c r="I71" s="66"/>
    </row>
    <row r="72" spans="2:9" x14ac:dyDescent="0.25">
      <c r="B72" s="61"/>
      <c r="C72" s="62"/>
      <c r="D72" s="63"/>
      <c r="E72" s="64"/>
      <c r="F72" s="64"/>
      <c r="G72" s="64"/>
      <c r="H72" s="65"/>
      <c r="I72" s="66"/>
    </row>
    <row r="73" spans="2:9" x14ac:dyDescent="0.25">
      <c r="B73" s="61"/>
      <c r="C73" s="62"/>
      <c r="D73" s="63"/>
      <c r="E73" s="64"/>
      <c r="F73" s="64"/>
      <c r="G73" s="64"/>
      <c r="H73" s="65"/>
      <c r="I73" s="66"/>
    </row>
    <row r="74" spans="2:9" x14ac:dyDescent="0.25">
      <c r="B74" s="61"/>
      <c r="C74" s="62"/>
      <c r="D74" s="63"/>
      <c r="E74" s="64"/>
      <c r="F74" s="64"/>
      <c r="G74" s="64"/>
      <c r="H74" s="65"/>
      <c r="I74" s="66"/>
    </row>
    <row r="75" spans="2:9" x14ac:dyDescent="0.25">
      <c r="B75" s="61"/>
      <c r="C75" s="62"/>
      <c r="D75" s="63"/>
      <c r="E75" s="64"/>
      <c r="F75" s="64"/>
      <c r="G75" s="64"/>
      <c r="H75" s="65"/>
      <c r="I75" s="66"/>
    </row>
    <row r="76" spans="2:9" x14ac:dyDescent="0.25">
      <c r="B76" s="61"/>
      <c r="C76" s="75"/>
      <c r="D76" s="63"/>
      <c r="E76" s="64"/>
      <c r="F76" s="64"/>
      <c r="G76" s="64"/>
      <c r="H76" s="65"/>
      <c r="I76" s="66"/>
    </row>
    <row r="77" spans="2:9" x14ac:dyDescent="0.25">
      <c r="B77" s="61"/>
      <c r="C77" s="62"/>
      <c r="D77" s="63"/>
      <c r="E77" s="64"/>
      <c r="F77" s="64"/>
      <c r="G77" s="64"/>
      <c r="H77" s="65"/>
      <c r="I77" s="66"/>
    </row>
    <row r="78" spans="2:9" x14ac:dyDescent="0.25">
      <c r="B78" s="61"/>
      <c r="C78" s="62"/>
      <c r="D78" s="63"/>
      <c r="E78" s="64"/>
      <c r="F78" s="64"/>
      <c r="G78" s="64"/>
      <c r="H78" s="65"/>
      <c r="I78" s="66"/>
    </row>
    <row r="79" spans="2:9" x14ac:dyDescent="0.25">
      <c r="B79" s="61"/>
      <c r="C79" s="62"/>
      <c r="D79" s="63"/>
      <c r="E79" s="64"/>
      <c r="F79" s="64"/>
      <c r="G79" s="64"/>
      <c r="H79" s="65"/>
      <c r="I79" s="66"/>
    </row>
    <row r="80" spans="2:9" x14ac:dyDescent="0.25">
      <c r="B80" s="61"/>
      <c r="C80" s="62"/>
      <c r="D80" s="63"/>
      <c r="E80" s="64"/>
      <c r="F80" s="64"/>
      <c r="G80" s="64"/>
      <c r="H80" s="65"/>
      <c r="I80" s="66"/>
    </row>
    <row r="81" spans="2:9" x14ac:dyDescent="0.25">
      <c r="B81" s="61"/>
      <c r="C81" s="62"/>
      <c r="D81" s="63"/>
      <c r="E81" s="64"/>
      <c r="F81" s="64"/>
      <c r="G81" s="64"/>
      <c r="H81" s="65"/>
      <c r="I81" s="66"/>
    </row>
    <row r="82" spans="2:9" x14ac:dyDescent="0.25">
      <c r="B82" s="61"/>
      <c r="C82" s="62"/>
      <c r="D82" s="63"/>
      <c r="E82" s="64"/>
      <c r="F82" s="64"/>
      <c r="G82" s="64"/>
      <c r="H82" s="65"/>
      <c r="I82" s="66"/>
    </row>
    <row r="83" spans="2:9" x14ac:dyDescent="0.25">
      <c r="B83" s="61"/>
      <c r="C83" s="76"/>
      <c r="D83" s="77"/>
      <c r="E83" s="64"/>
      <c r="F83" s="64"/>
      <c r="G83" s="64"/>
      <c r="H83" s="65"/>
      <c r="I83" s="70"/>
    </row>
    <row r="84" spans="2:9" x14ac:dyDescent="0.25">
      <c r="B84" s="61"/>
      <c r="C84" s="76"/>
      <c r="D84" s="68"/>
      <c r="E84" s="64"/>
      <c r="F84" s="64"/>
      <c r="G84" s="64"/>
      <c r="H84" s="65"/>
      <c r="I84" s="70"/>
    </row>
    <row r="85" spans="2:9" x14ac:dyDescent="0.25">
      <c r="B85" s="61"/>
      <c r="C85" s="76"/>
      <c r="D85" s="68"/>
      <c r="E85" s="64"/>
      <c r="F85" s="64"/>
      <c r="G85" s="64"/>
      <c r="H85" s="65"/>
      <c r="I85" s="70"/>
    </row>
    <row r="86" spans="2:9" x14ac:dyDescent="0.25">
      <c r="B86" s="61"/>
      <c r="C86" s="76"/>
      <c r="D86" s="68"/>
      <c r="E86" s="64"/>
      <c r="F86" s="64"/>
      <c r="G86" s="64"/>
      <c r="H86" s="65"/>
      <c r="I86" s="70"/>
    </row>
    <row r="87" spans="2:9" x14ac:dyDescent="0.25">
      <c r="B87" s="61"/>
      <c r="C87" s="76"/>
      <c r="D87" s="68"/>
      <c r="E87" s="64"/>
      <c r="F87" s="64"/>
      <c r="G87" s="64"/>
      <c r="H87" s="65"/>
      <c r="I87" s="70"/>
    </row>
    <row r="88" spans="2:9" x14ac:dyDescent="0.25">
      <c r="B88" s="61"/>
      <c r="C88" s="76"/>
      <c r="D88" s="68"/>
      <c r="E88" s="64"/>
      <c r="F88" s="64"/>
      <c r="G88" s="64"/>
      <c r="H88" s="65"/>
      <c r="I88" s="70"/>
    </row>
    <row r="89" spans="2:9" x14ac:dyDescent="0.25">
      <c r="B89" s="61"/>
      <c r="C89" s="76"/>
      <c r="D89" s="68"/>
      <c r="E89" s="64"/>
      <c r="F89" s="64"/>
      <c r="G89" s="64"/>
      <c r="H89" s="65"/>
      <c r="I89" s="70"/>
    </row>
    <row r="90" spans="2:9" x14ac:dyDescent="0.25">
      <c r="B90" s="61"/>
      <c r="C90" s="76"/>
      <c r="D90" s="68"/>
      <c r="E90" s="64"/>
      <c r="F90" s="64"/>
      <c r="G90" s="64"/>
      <c r="H90" s="65"/>
      <c r="I90" s="70"/>
    </row>
    <row r="91" spans="2:9" x14ac:dyDescent="0.25">
      <c r="B91" s="61"/>
      <c r="C91" s="76"/>
      <c r="D91" s="68"/>
      <c r="E91" s="64"/>
      <c r="F91" s="64"/>
      <c r="G91" s="64"/>
      <c r="H91" s="65"/>
      <c r="I91" s="70"/>
    </row>
    <row r="92" spans="2:9" x14ac:dyDescent="0.25">
      <c r="B92" s="61"/>
      <c r="C92" s="76"/>
      <c r="D92" s="68"/>
      <c r="E92" s="64"/>
      <c r="F92" s="64"/>
      <c r="G92" s="64"/>
      <c r="H92" s="65"/>
      <c r="I92" s="70"/>
    </row>
    <row r="93" spans="2:9" x14ac:dyDescent="0.25">
      <c r="B93" s="61"/>
      <c r="C93" s="76"/>
      <c r="D93" s="68"/>
      <c r="E93" s="64"/>
      <c r="F93" s="64"/>
      <c r="G93" s="64"/>
      <c r="H93" s="65"/>
      <c r="I93" s="70"/>
    </row>
    <row r="94" spans="2:9" x14ac:dyDescent="0.25">
      <c r="B94" s="61"/>
      <c r="C94" s="76"/>
      <c r="D94" s="68"/>
      <c r="E94" s="64"/>
      <c r="F94" s="64"/>
      <c r="G94" s="64"/>
      <c r="H94" s="65"/>
      <c r="I94" s="70"/>
    </row>
    <row r="95" spans="2:9" x14ac:dyDescent="0.25">
      <c r="B95" s="61"/>
      <c r="C95" s="76"/>
      <c r="D95" s="68"/>
      <c r="E95" s="64"/>
      <c r="F95" s="64"/>
      <c r="G95" s="64"/>
      <c r="H95" s="65"/>
      <c r="I95" s="70"/>
    </row>
    <row r="96" spans="2:9" x14ac:dyDescent="0.25">
      <c r="B96" s="61"/>
      <c r="C96" s="76"/>
      <c r="D96" s="68"/>
      <c r="E96" s="64"/>
      <c r="F96" s="64"/>
      <c r="G96" s="64"/>
      <c r="H96" s="65"/>
      <c r="I96" s="70"/>
    </row>
    <row r="97" spans="2:9" x14ac:dyDescent="0.25">
      <c r="B97" s="61"/>
      <c r="C97" s="76"/>
      <c r="D97" s="68"/>
      <c r="E97" s="64"/>
      <c r="F97" s="64"/>
      <c r="G97" s="64"/>
      <c r="H97" s="65"/>
      <c r="I97" s="70"/>
    </row>
    <row r="98" spans="2:9" x14ac:dyDescent="0.25">
      <c r="B98" s="61"/>
      <c r="C98" s="76"/>
      <c r="D98" s="68"/>
      <c r="E98" s="64"/>
      <c r="F98" s="64"/>
      <c r="G98" s="64"/>
      <c r="H98" s="65"/>
      <c r="I98" s="70"/>
    </row>
    <row r="99" spans="2:9" x14ac:dyDescent="0.25">
      <c r="B99" s="61"/>
      <c r="C99" s="76"/>
      <c r="D99" s="68"/>
      <c r="E99" s="64"/>
      <c r="F99" s="64"/>
      <c r="G99" s="64"/>
      <c r="H99" s="65"/>
      <c r="I99" s="70"/>
    </row>
    <row r="100" spans="2:9" x14ac:dyDescent="0.25">
      <c r="B100" s="61"/>
      <c r="C100" s="76"/>
      <c r="D100" s="68"/>
      <c r="E100" s="64"/>
      <c r="F100" s="64"/>
      <c r="G100" s="64"/>
      <c r="H100" s="65"/>
      <c r="I100" s="70"/>
    </row>
    <row r="101" spans="2:9" x14ac:dyDescent="0.25">
      <c r="B101" s="61"/>
      <c r="C101" s="76"/>
      <c r="D101" s="68"/>
      <c r="E101" s="64"/>
      <c r="F101" s="64"/>
      <c r="G101" s="64"/>
      <c r="H101" s="65"/>
      <c r="I101" s="70"/>
    </row>
    <row r="102" spans="2:9" x14ac:dyDescent="0.25">
      <c r="B102" s="61"/>
      <c r="C102" s="76"/>
      <c r="D102" s="68"/>
      <c r="E102" s="64"/>
      <c r="F102" s="64"/>
      <c r="G102" s="64"/>
      <c r="H102" s="65"/>
      <c r="I102" s="70"/>
    </row>
    <row r="103" spans="2:9" x14ac:dyDescent="0.25">
      <c r="B103" s="61"/>
      <c r="C103" s="76"/>
      <c r="D103" s="68"/>
      <c r="E103" s="64"/>
      <c r="F103" s="64"/>
      <c r="G103" s="64"/>
      <c r="H103" s="65"/>
      <c r="I103" s="70"/>
    </row>
    <row r="104" spans="2:9" x14ac:dyDescent="0.25">
      <c r="B104" s="61"/>
      <c r="C104" s="76"/>
      <c r="D104" s="68"/>
      <c r="E104" s="64"/>
      <c r="F104" s="64"/>
      <c r="G104" s="64"/>
      <c r="H104" s="65"/>
      <c r="I104" s="78"/>
    </row>
    <row r="105" spans="2:9" x14ac:dyDescent="0.25">
      <c r="B105" s="61"/>
      <c r="C105" s="76"/>
      <c r="D105" s="68"/>
      <c r="E105" s="64"/>
      <c r="F105" s="64"/>
      <c r="G105" s="64"/>
      <c r="H105" s="65"/>
      <c r="I105" s="70"/>
    </row>
    <row r="106" spans="2:9" x14ac:dyDescent="0.25">
      <c r="B106" s="61"/>
      <c r="C106" s="76"/>
      <c r="D106" s="68"/>
      <c r="E106" s="64"/>
      <c r="F106" s="64"/>
      <c r="G106" s="64"/>
      <c r="H106" s="65"/>
      <c r="I106" s="70"/>
    </row>
    <row r="107" spans="2:9" x14ac:dyDescent="0.25">
      <c r="B107" s="61"/>
      <c r="C107" s="76"/>
      <c r="D107" s="68"/>
      <c r="E107" s="64"/>
      <c r="F107" s="64"/>
      <c r="G107" s="64"/>
      <c r="H107" s="65"/>
      <c r="I107" s="70"/>
    </row>
    <row r="108" spans="2:9" x14ac:dyDescent="0.25">
      <c r="B108" s="61"/>
      <c r="C108" s="76"/>
      <c r="D108" s="68"/>
      <c r="E108" s="64"/>
      <c r="F108" s="64"/>
      <c r="G108" s="64"/>
      <c r="H108" s="65"/>
      <c r="I108" s="70"/>
    </row>
    <row r="109" spans="2:9" x14ac:dyDescent="0.25">
      <c r="B109" s="61"/>
      <c r="C109" s="76"/>
      <c r="D109" s="68"/>
      <c r="E109" s="64"/>
      <c r="F109" s="64"/>
      <c r="G109" s="64"/>
      <c r="H109" s="65"/>
      <c r="I109" s="70"/>
    </row>
    <row r="110" spans="2:9" x14ac:dyDescent="0.25">
      <c r="B110" s="61"/>
      <c r="C110" s="76"/>
      <c r="D110" s="68"/>
      <c r="E110" s="64"/>
      <c r="F110" s="64"/>
      <c r="G110" s="64"/>
      <c r="H110" s="65"/>
      <c r="I110" s="70"/>
    </row>
    <row r="111" spans="2:9" x14ac:dyDescent="0.25">
      <c r="B111" s="61"/>
      <c r="C111" s="76"/>
      <c r="D111" s="68"/>
      <c r="E111" s="64"/>
      <c r="F111" s="64"/>
      <c r="G111" s="64"/>
      <c r="H111" s="65"/>
      <c r="I111" s="70"/>
    </row>
    <row r="112" spans="2:9" x14ac:dyDescent="0.25">
      <c r="B112" s="61"/>
      <c r="C112" s="76"/>
      <c r="D112" s="68"/>
      <c r="E112" s="64"/>
      <c r="F112" s="64"/>
      <c r="G112" s="64"/>
      <c r="H112" s="65"/>
      <c r="I112" s="70"/>
    </row>
    <row r="113" spans="2:9" x14ac:dyDescent="0.25">
      <c r="B113" s="61"/>
      <c r="C113" s="76"/>
      <c r="D113" s="68"/>
      <c r="E113" s="64"/>
      <c r="F113" s="64"/>
      <c r="G113" s="64"/>
      <c r="H113" s="65"/>
      <c r="I113" s="70"/>
    </row>
    <row r="114" spans="2:9" x14ac:dyDescent="0.25">
      <c r="B114" s="61"/>
      <c r="C114" s="76"/>
      <c r="D114" s="68"/>
      <c r="E114" s="64"/>
      <c r="F114" s="64"/>
      <c r="G114" s="64"/>
      <c r="H114" s="65"/>
      <c r="I114" s="70"/>
    </row>
    <row r="115" spans="2:9" x14ac:dyDescent="0.25">
      <c r="B115" s="61"/>
      <c r="C115" s="76"/>
      <c r="D115" s="68"/>
      <c r="E115" s="64"/>
      <c r="F115" s="64"/>
      <c r="G115" s="64"/>
      <c r="H115" s="65"/>
      <c r="I115" s="70"/>
    </row>
    <row r="116" spans="2:9" x14ac:dyDescent="0.25">
      <c r="B116" s="61"/>
      <c r="C116" s="76"/>
      <c r="D116" s="68"/>
      <c r="E116" s="64"/>
      <c r="F116" s="64"/>
      <c r="G116" s="64"/>
      <c r="H116" s="65"/>
      <c r="I116" s="70"/>
    </row>
    <row r="117" spans="2:9" x14ac:dyDescent="0.25">
      <c r="B117" s="61"/>
      <c r="C117" s="76"/>
      <c r="D117" s="68"/>
      <c r="E117" s="64"/>
      <c r="F117" s="64"/>
      <c r="G117" s="64"/>
      <c r="H117" s="65"/>
      <c r="I117" s="70"/>
    </row>
    <row r="118" spans="2:9" x14ac:dyDescent="0.25">
      <c r="B118" s="61"/>
      <c r="C118" s="76"/>
      <c r="D118" s="68"/>
      <c r="E118" s="64"/>
      <c r="F118" s="64"/>
      <c r="G118" s="64"/>
      <c r="H118" s="65"/>
      <c r="I118" s="70"/>
    </row>
  </sheetData>
  <phoneticPr fontId="2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R3440"/>
  <sheetViews>
    <sheetView showGridLines="0" zoomScale="80" zoomScaleNormal="80" workbookViewId="0">
      <selection activeCell="K9" sqref="K9:K33"/>
    </sheetView>
  </sheetViews>
  <sheetFormatPr defaultColWidth="9.28515625" defaultRowHeight="15" x14ac:dyDescent="0.25"/>
  <cols>
    <col min="1" max="1" width="2.7109375" customWidth="1"/>
    <col min="2" max="2" width="8.28515625" customWidth="1"/>
    <col min="3" max="4" width="12.28515625" customWidth="1"/>
    <col min="5" max="5" width="14.42578125" customWidth="1"/>
    <col min="6" max="6" width="14.5703125" customWidth="1"/>
    <col min="7" max="7" width="12.28515625" customWidth="1"/>
    <col min="8" max="8" width="13.7109375" customWidth="1"/>
    <col min="9" max="9" width="12.28515625" customWidth="1"/>
    <col min="10" max="10" width="12.28515625" style="115" customWidth="1"/>
    <col min="11" max="12" width="12.28515625" customWidth="1"/>
    <col min="13" max="13" width="16.140625" customWidth="1"/>
    <col min="14" max="14" width="18.28515625" style="16" customWidth="1"/>
    <col min="16" max="16" width="15.140625" customWidth="1"/>
    <col min="18" max="18" width="15.85546875" customWidth="1"/>
  </cols>
  <sheetData>
    <row r="1" spans="2:18" ht="33.75" customHeight="1" x14ac:dyDescent="0.25">
      <c r="B1" s="198" t="s">
        <v>291</v>
      </c>
      <c r="C1" s="199"/>
      <c r="D1" s="199"/>
      <c r="E1" s="53"/>
      <c r="F1" s="116"/>
      <c r="P1" t="s">
        <v>112</v>
      </c>
    </row>
    <row r="2" spans="2:18" ht="27.75" customHeight="1" x14ac:dyDescent="0.25">
      <c r="C2" s="269"/>
      <c r="D2" s="269"/>
      <c r="E2" s="54"/>
    </row>
    <row r="3" spans="2:18" ht="24" customHeight="1" x14ac:dyDescent="0.25">
      <c r="C3" s="269"/>
      <c r="D3" s="269"/>
      <c r="E3" s="54"/>
      <c r="P3" s="266" t="s">
        <v>185</v>
      </c>
      <c r="Q3" s="267"/>
      <c r="R3" s="120">
        <f>SUM(G9:G33)</f>
        <v>3242263</v>
      </c>
    </row>
    <row r="4" spans="2:18" ht="22.9" customHeight="1" x14ac:dyDescent="0.25">
      <c r="C4" s="269"/>
      <c r="D4" s="269"/>
      <c r="E4" s="55"/>
      <c r="L4" s="141"/>
      <c r="M4" s="141"/>
      <c r="N4" s="58"/>
      <c r="P4" s="266" t="s">
        <v>184</v>
      </c>
      <c r="Q4" s="267"/>
      <c r="R4" s="120">
        <f>AVERAGE(H9:H33)</f>
        <v>37.4</v>
      </c>
    </row>
    <row r="5" spans="2:18" ht="21" customHeight="1" x14ac:dyDescent="0.25">
      <c r="C5" s="269"/>
      <c r="D5" s="269"/>
      <c r="E5" s="56"/>
      <c r="L5" s="142"/>
      <c r="M5" s="142"/>
      <c r="N5" s="58"/>
      <c r="P5" s="266" t="s">
        <v>182</v>
      </c>
      <c r="Q5" s="267"/>
      <c r="R5" s="120">
        <f>AVERAGE(G9:G33)</f>
        <v>129690.52</v>
      </c>
    </row>
    <row r="6" spans="2:18" s="3" customFormat="1" ht="41.25" customHeight="1" x14ac:dyDescent="0.25">
      <c r="C6" s="268"/>
      <c r="D6" s="268"/>
      <c r="E6" s="57"/>
      <c r="H6" s="144" t="s">
        <v>245</v>
      </c>
      <c r="I6" s="145"/>
      <c r="J6" s="115"/>
      <c r="L6" s="270" t="s">
        <v>245</v>
      </c>
      <c r="M6" s="270"/>
      <c r="N6" s="58"/>
      <c r="P6" s="266" t="s">
        <v>183</v>
      </c>
      <c r="Q6" s="267"/>
      <c r="R6" s="120">
        <f>AVERAGE(L9:L33)</f>
        <v>6.08</v>
      </c>
    </row>
    <row r="7" spans="2:18" ht="51" customHeight="1" x14ac:dyDescent="0.25">
      <c r="B7" s="41" t="s">
        <v>20</v>
      </c>
      <c r="C7" s="41" t="s">
        <v>106</v>
      </c>
      <c r="D7" s="41" t="s">
        <v>107</v>
      </c>
      <c r="E7" s="41" t="s">
        <v>108</v>
      </c>
      <c r="F7" s="41" t="s">
        <v>109</v>
      </c>
      <c r="G7" s="41" t="s">
        <v>62</v>
      </c>
      <c r="H7" s="41" t="s">
        <v>17</v>
      </c>
      <c r="I7" s="41" t="s">
        <v>12</v>
      </c>
      <c r="J7" s="41" t="s">
        <v>64</v>
      </c>
      <c r="K7" s="41" t="s">
        <v>67</v>
      </c>
      <c r="L7" s="41" t="s">
        <v>110</v>
      </c>
      <c r="M7" s="41" t="s">
        <v>162</v>
      </c>
      <c r="N7" s="59"/>
      <c r="O7" s="146" t="s">
        <v>252</v>
      </c>
    </row>
    <row r="8" spans="2:18" ht="14.25" customHeight="1" x14ac:dyDescent="0.25">
      <c r="B8" s="4"/>
      <c r="C8" s="4"/>
      <c r="D8" s="4"/>
      <c r="E8" s="4"/>
      <c r="F8" s="4"/>
      <c r="G8" s="4"/>
      <c r="H8" s="4"/>
      <c r="I8" s="4"/>
      <c r="J8" s="4"/>
      <c r="K8" s="4"/>
      <c r="L8" s="4"/>
      <c r="M8" s="4"/>
      <c r="N8" s="60"/>
    </row>
    <row r="9" spans="2:18" ht="14.25" customHeight="1" x14ac:dyDescent="0.25">
      <c r="B9" s="4">
        <f>Original_Data!B4</f>
        <v>1</v>
      </c>
      <c r="C9" s="4" t="str">
        <f>Original_Data!C4</f>
        <v>ABC 1</v>
      </c>
      <c r="D9" s="4" t="str">
        <f>Original_Data!D4</f>
        <v>EC-0001</v>
      </c>
      <c r="E9" s="154">
        <f>Original_Data!E4</f>
        <v>30266</v>
      </c>
      <c r="F9" s="153">
        <v>40725</v>
      </c>
      <c r="G9" s="30">
        <f>Original_Data!I4</f>
        <v>526700</v>
      </c>
      <c r="H9" s="4">
        <f>ROUNDDOWN((DoV-Corrected_Data!E9)/365,0)</f>
        <v>38</v>
      </c>
      <c r="I9" s="7">
        <v>60</v>
      </c>
      <c r="J9" s="7" t="str">
        <f>Original_Data!G4</f>
        <v>M</v>
      </c>
      <c r="K9" s="200">
        <v>0.06</v>
      </c>
      <c r="L9" s="4">
        <f>IF(OR($C9=0,$C9=""),"",ROUNDDOWN(('Decrements and Parameters'!$F$8-F9)/365,0))</f>
        <v>9</v>
      </c>
      <c r="M9" s="4">
        <f>IF(OR($C9=0,$C9=""),"",I9-H9)</f>
        <v>22</v>
      </c>
      <c r="N9" s="60"/>
      <c r="O9" s="147">
        <f>H9-L9</f>
        <v>29</v>
      </c>
    </row>
    <row r="10" spans="2:18" ht="15" customHeight="1" x14ac:dyDescent="0.25">
      <c r="B10" s="4">
        <f>Original_Data!B5</f>
        <v>2</v>
      </c>
      <c r="C10" s="4" t="str">
        <f>Original_Data!C5</f>
        <v>ABC 2</v>
      </c>
      <c r="D10" s="4" t="str">
        <f>Original_Data!D5</f>
        <v>EC-0002</v>
      </c>
      <c r="E10" s="154">
        <f>Original_Data!E5</f>
        <v>28687</v>
      </c>
      <c r="F10" s="153">
        <v>40725</v>
      </c>
      <c r="G10" s="30">
        <f>Original_Data!I5</f>
        <v>512550</v>
      </c>
      <c r="H10" s="4">
        <f>ROUNDDOWN((DoV-Corrected_Data!E10)/365,0)</f>
        <v>42</v>
      </c>
      <c r="I10" s="7">
        <v>60</v>
      </c>
      <c r="J10" s="7" t="str">
        <f>Original_Data!G5</f>
        <v>M</v>
      </c>
      <c r="K10" s="200">
        <f>K9</f>
        <v>0.06</v>
      </c>
      <c r="L10" s="4">
        <f>IF(OR($C10=0,$C10=""),"",ROUNDDOWN(('Decrements and Parameters'!$F$8-F10)/365,0))</f>
        <v>9</v>
      </c>
      <c r="M10" s="4">
        <f t="shared" ref="M10:M33" si="0">IF(OR($C10=0,$C10=""),"",I10-H10)</f>
        <v>18</v>
      </c>
      <c r="N10" s="60"/>
      <c r="O10" s="147">
        <f t="shared" ref="O10:O33" si="1">H10-L10</f>
        <v>33</v>
      </c>
    </row>
    <row r="11" spans="2:18" ht="15" customHeight="1" x14ac:dyDescent="0.25">
      <c r="B11" s="4">
        <f>Original_Data!B6</f>
        <v>3</v>
      </c>
      <c r="C11" s="4" t="str">
        <f>Original_Data!C6</f>
        <v>ABC 3</v>
      </c>
      <c r="D11" s="4" t="str">
        <f>Original_Data!D6</f>
        <v>EC-0003</v>
      </c>
      <c r="E11" s="154">
        <f>Original_Data!E6</f>
        <v>24990</v>
      </c>
      <c r="F11" s="153">
        <v>40725</v>
      </c>
      <c r="G11" s="30">
        <f>Original_Data!I6</f>
        <v>526700</v>
      </c>
      <c r="H11" s="4">
        <f>ROUNDDOWN((DoV-Corrected_Data!E11)/365,0)</f>
        <v>52</v>
      </c>
      <c r="I11" s="7">
        <v>60</v>
      </c>
      <c r="J11" s="7" t="str">
        <f>Original_Data!G6</f>
        <v>M</v>
      </c>
      <c r="K11" s="200">
        <f t="shared" ref="K11:K33" si="2">K10</f>
        <v>0.06</v>
      </c>
      <c r="L11" s="4">
        <f>IF(OR($C11=0,$C11=""),"",ROUNDDOWN(('Decrements and Parameters'!$F$8-F11)/365,0))</f>
        <v>9</v>
      </c>
      <c r="M11" s="4">
        <f t="shared" si="0"/>
        <v>8</v>
      </c>
      <c r="N11" s="60"/>
      <c r="O11" s="147">
        <f t="shared" si="1"/>
        <v>43</v>
      </c>
    </row>
    <row r="12" spans="2:18" ht="15" customHeight="1" x14ac:dyDescent="0.25">
      <c r="B12" s="4">
        <f>Original_Data!B7</f>
        <v>4</v>
      </c>
      <c r="C12" s="4" t="str">
        <f>Original_Data!C7</f>
        <v>ABC 4</v>
      </c>
      <c r="D12" s="4" t="str">
        <f>Original_Data!D7</f>
        <v>EC-0004</v>
      </c>
      <c r="E12" s="154">
        <f>Original_Data!E7</f>
        <v>24737</v>
      </c>
      <c r="F12" s="153">
        <v>40725</v>
      </c>
      <c r="G12" s="30">
        <f>Original_Data!I7</f>
        <v>510840</v>
      </c>
      <c r="H12" s="4">
        <f>ROUNDDOWN((DoV-Corrected_Data!E12)/365,0)</f>
        <v>53</v>
      </c>
      <c r="I12" s="7">
        <v>60</v>
      </c>
      <c r="J12" s="7" t="str">
        <f>Original_Data!G7</f>
        <v>M</v>
      </c>
      <c r="K12" s="200">
        <f t="shared" si="2"/>
        <v>0.06</v>
      </c>
      <c r="L12" s="4">
        <f>IF(OR($C12=0,$C12=""),"",ROUNDDOWN(('Decrements and Parameters'!$F$8-F12)/365,0))</f>
        <v>9</v>
      </c>
      <c r="M12" s="4">
        <f t="shared" si="0"/>
        <v>7</v>
      </c>
      <c r="N12" s="60"/>
      <c r="O12" s="147">
        <f t="shared" si="1"/>
        <v>44</v>
      </c>
    </row>
    <row r="13" spans="2:18" ht="15" customHeight="1" x14ac:dyDescent="0.25">
      <c r="B13" s="4">
        <f>Original_Data!B8</f>
        <v>5</v>
      </c>
      <c r="C13" s="4" t="str">
        <f>Original_Data!C8</f>
        <v>ABC 5</v>
      </c>
      <c r="D13" s="4" t="str">
        <f>Original_Data!D8</f>
        <v>EC-0005</v>
      </c>
      <c r="E13" s="154">
        <f>Original_Data!E8</f>
        <v>30916</v>
      </c>
      <c r="F13" s="153">
        <v>40725</v>
      </c>
      <c r="G13" s="30">
        <f>Original_Data!I8</f>
        <v>210000</v>
      </c>
      <c r="H13" s="4">
        <f>ROUNDDOWN((DoV-Corrected_Data!E13)/365,0)</f>
        <v>36</v>
      </c>
      <c r="I13" s="7">
        <v>60</v>
      </c>
      <c r="J13" s="7" t="str">
        <f>Original_Data!G8</f>
        <v>M</v>
      </c>
      <c r="K13" s="200">
        <f t="shared" si="2"/>
        <v>0.06</v>
      </c>
      <c r="L13" s="4">
        <f>IF(OR($C13=0,$C13=""),"",ROUNDDOWN(('Decrements and Parameters'!$F$8-F13)/365,0))</f>
        <v>9</v>
      </c>
      <c r="M13" s="4">
        <f t="shared" si="0"/>
        <v>24</v>
      </c>
      <c r="N13" s="60"/>
      <c r="O13" s="147">
        <f t="shared" si="1"/>
        <v>27</v>
      </c>
    </row>
    <row r="14" spans="2:18" ht="15" customHeight="1" x14ac:dyDescent="0.25">
      <c r="B14" s="4">
        <f>Original_Data!B9</f>
        <v>6</v>
      </c>
      <c r="C14" s="4" t="str">
        <f>Original_Data!C9</f>
        <v>ABC 6</v>
      </c>
      <c r="D14" s="4" t="str">
        <f>Original_Data!D9</f>
        <v>EC-0013</v>
      </c>
      <c r="E14" s="154">
        <f>Original_Data!E9</f>
        <v>31507</v>
      </c>
      <c r="F14" s="154">
        <f>Original_Data!F9</f>
        <v>42353</v>
      </c>
      <c r="G14" s="30">
        <f>Original_Data!I9</f>
        <v>164510</v>
      </c>
      <c r="H14" s="4">
        <f>ROUNDDOWN((DoV-Corrected_Data!E14)/365,0)</f>
        <v>34</v>
      </c>
      <c r="I14" s="7">
        <v>60</v>
      </c>
      <c r="J14" s="7" t="str">
        <f>Original_Data!G9</f>
        <v>M</v>
      </c>
      <c r="K14" s="200">
        <f t="shared" si="2"/>
        <v>0.06</v>
      </c>
      <c r="L14" s="4">
        <f>IF(OR($C14=0,$C14=""),"",ROUNDDOWN(('Decrements and Parameters'!$F$8-F14)/365,0))</f>
        <v>5</v>
      </c>
      <c r="M14" s="4">
        <f t="shared" si="0"/>
        <v>26</v>
      </c>
      <c r="N14" s="60"/>
      <c r="O14" s="147">
        <f t="shared" si="1"/>
        <v>29</v>
      </c>
    </row>
    <row r="15" spans="2:18" x14ac:dyDescent="0.25">
      <c r="B15" s="4">
        <f>Original_Data!B10</f>
        <v>7</v>
      </c>
      <c r="C15" s="4" t="str">
        <f>Original_Data!C10</f>
        <v>ABC 7</v>
      </c>
      <c r="D15" s="4" t="str">
        <f>Original_Data!D10</f>
        <v>EC-0023</v>
      </c>
      <c r="E15" s="154">
        <f>Original_Data!E10</f>
        <v>32044</v>
      </c>
      <c r="F15" s="154">
        <f>Original_Data!F10</f>
        <v>41001</v>
      </c>
      <c r="G15" s="30">
        <f>Original_Data!I10</f>
        <v>92000</v>
      </c>
      <c r="H15" s="4">
        <f>ROUNDDOWN((DoV-Corrected_Data!E15)/365,0)</f>
        <v>33</v>
      </c>
      <c r="I15" s="7">
        <v>60</v>
      </c>
      <c r="J15" s="7" t="str">
        <f>Original_Data!G10</f>
        <v>M</v>
      </c>
      <c r="K15" s="200">
        <f t="shared" si="2"/>
        <v>0.06</v>
      </c>
      <c r="L15" s="4">
        <f>IF(OR($C15=0,$C15=""),"",ROUNDDOWN(('Decrements and Parameters'!$F$8-F15)/365,0))</f>
        <v>8</v>
      </c>
      <c r="M15" s="4">
        <f t="shared" si="0"/>
        <v>27</v>
      </c>
      <c r="N15" s="60"/>
      <c r="O15" s="147">
        <f t="shared" si="1"/>
        <v>25</v>
      </c>
    </row>
    <row r="16" spans="2:18" x14ac:dyDescent="0.25">
      <c r="B16" s="4">
        <f>Original_Data!B11</f>
        <v>8</v>
      </c>
      <c r="C16" s="4" t="str">
        <f>Original_Data!C11</f>
        <v>ABC 8</v>
      </c>
      <c r="D16" s="4" t="str">
        <f>Original_Data!D11</f>
        <v>EC-0025</v>
      </c>
      <c r="E16" s="154">
        <f>Original_Data!E11</f>
        <v>30617</v>
      </c>
      <c r="F16" s="154">
        <f>Original_Data!F11</f>
        <v>41124</v>
      </c>
      <c r="G16" s="30">
        <f>Original_Data!I11</f>
        <v>55025</v>
      </c>
      <c r="H16" s="4">
        <f>ROUNDDOWN((DoV-Corrected_Data!E16)/365,0)</f>
        <v>37</v>
      </c>
      <c r="I16" s="7">
        <v>60</v>
      </c>
      <c r="J16" s="7" t="str">
        <f>Original_Data!G11</f>
        <v>M</v>
      </c>
      <c r="K16" s="200">
        <f t="shared" si="2"/>
        <v>0.06</v>
      </c>
      <c r="L16" s="4">
        <f>IF(OR($C16=0,$C16=""),"",ROUNDDOWN(('Decrements and Parameters'!$F$8-F16)/365,0))</f>
        <v>8</v>
      </c>
      <c r="M16" s="4">
        <f t="shared" si="0"/>
        <v>23</v>
      </c>
      <c r="N16" s="60"/>
      <c r="O16" s="147">
        <f t="shared" si="1"/>
        <v>29</v>
      </c>
    </row>
    <row r="17" spans="2:15" x14ac:dyDescent="0.25">
      <c r="B17" s="4">
        <f>Original_Data!B12</f>
        <v>9</v>
      </c>
      <c r="C17" s="4" t="str">
        <f>Original_Data!C12</f>
        <v>ABC 9</v>
      </c>
      <c r="D17" s="4" t="str">
        <f>Original_Data!D12</f>
        <v>EC-0029</v>
      </c>
      <c r="E17" s="154">
        <f>Original_Data!E12</f>
        <v>28353</v>
      </c>
      <c r="F17" s="154">
        <f>Original_Data!F12</f>
        <v>42250</v>
      </c>
      <c r="G17" s="30">
        <f>Original_Data!I12</f>
        <v>54023</v>
      </c>
      <c r="H17" s="4">
        <f>ROUNDDOWN((DoV-Corrected_Data!E17)/365,0)</f>
        <v>43</v>
      </c>
      <c r="I17" s="7">
        <v>60</v>
      </c>
      <c r="J17" s="7" t="str">
        <f>Original_Data!G12</f>
        <v>M</v>
      </c>
      <c r="K17" s="200">
        <f t="shared" si="2"/>
        <v>0.06</v>
      </c>
      <c r="L17" s="4">
        <f>IF(OR($C17=0,$C17=""),"",ROUNDDOWN(('Decrements and Parameters'!$F$8-F17)/365,0))</f>
        <v>5</v>
      </c>
      <c r="M17" s="4">
        <f t="shared" si="0"/>
        <v>17</v>
      </c>
      <c r="N17" s="60"/>
      <c r="O17" s="147">
        <f t="shared" si="1"/>
        <v>38</v>
      </c>
    </row>
    <row r="18" spans="2:15" ht="12.75" customHeight="1" x14ac:dyDescent="0.25">
      <c r="B18" s="4">
        <f>Original_Data!B13</f>
        <v>10</v>
      </c>
      <c r="C18" s="4" t="str">
        <f>Original_Data!C13</f>
        <v>ABC 10</v>
      </c>
      <c r="D18" s="4" t="str">
        <f>Original_Data!D13</f>
        <v>EC-0033</v>
      </c>
      <c r="E18" s="154">
        <f>Original_Data!E13</f>
        <v>31504</v>
      </c>
      <c r="F18" s="154">
        <f>Original_Data!F13</f>
        <v>41197</v>
      </c>
      <c r="G18" s="30">
        <f>Original_Data!I13</f>
        <v>56011</v>
      </c>
      <c r="H18" s="4">
        <f>ROUNDDOWN((DoV-Corrected_Data!E18)/365,0)</f>
        <v>34</v>
      </c>
      <c r="I18" s="7">
        <v>60</v>
      </c>
      <c r="J18" s="7" t="str">
        <f>Original_Data!G13</f>
        <v>M</v>
      </c>
      <c r="K18" s="200">
        <f t="shared" si="2"/>
        <v>0.06</v>
      </c>
      <c r="L18" s="4">
        <f>IF(OR($C18=0,$C18=""),"",ROUNDDOWN(('Decrements and Parameters'!$F$8-F18)/365,0))</f>
        <v>8</v>
      </c>
      <c r="M18" s="4">
        <f t="shared" si="0"/>
        <v>26</v>
      </c>
      <c r="N18" s="60"/>
      <c r="O18" s="147">
        <f t="shared" si="1"/>
        <v>26</v>
      </c>
    </row>
    <row r="19" spans="2:15" ht="12.75" customHeight="1" x14ac:dyDescent="0.25">
      <c r="B19" s="4">
        <f>Original_Data!B14</f>
        <v>11</v>
      </c>
      <c r="C19" s="4" t="str">
        <f>Original_Data!C14</f>
        <v>ABC 11</v>
      </c>
      <c r="D19" s="4" t="str">
        <f>Original_Data!D14</f>
        <v>EC-0035</v>
      </c>
      <c r="E19" s="154">
        <f>Original_Data!E14</f>
        <v>30975</v>
      </c>
      <c r="F19" s="154">
        <f>Original_Data!F14</f>
        <v>41292</v>
      </c>
      <c r="G19" s="30">
        <f>Original_Data!I14</f>
        <v>56454</v>
      </c>
      <c r="H19" s="4">
        <f>ROUNDDOWN((DoV-Corrected_Data!E19)/365,0)</f>
        <v>36</v>
      </c>
      <c r="I19" s="7">
        <v>60</v>
      </c>
      <c r="J19" s="7" t="str">
        <f>Original_Data!G14</f>
        <v>M</v>
      </c>
      <c r="K19" s="200">
        <f t="shared" si="2"/>
        <v>0.06</v>
      </c>
      <c r="L19" s="4">
        <f>IF(OR($C19=0,$C19=""),"",ROUNDDOWN(('Decrements and Parameters'!$F$8-F19)/365,0))</f>
        <v>7</v>
      </c>
      <c r="M19" s="4">
        <f t="shared" si="0"/>
        <v>24</v>
      </c>
      <c r="N19" s="60"/>
      <c r="O19" s="147">
        <f t="shared" si="1"/>
        <v>29</v>
      </c>
    </row>
    <row r="20" spans="2:15" x14ac:dyDescent="0.25">
      <c r="B20" s="4">
        <f>Original_Data!B15</f>
        <v>12</v>
      </c>
      <c r="C20" s="4" t="str">
        <f>Original_Data!C15</f>
        <v>ABC 12</v>
      </c>
      <c r="D20" s="4" t="str">
        <f>Original_Data!D15</f>
        <v>EC-0099</v>
      </c>
      <c r="E20" s="154">
        <f>Original_Data!E15</f>
        <v>32906</v>
      </c>
      <c r="F20" s="154">
        <f>Original_Data!F15</f>
        <v>41492</v>
      </c>
      <c r="G20" s="30">
        <f>Original_Data!I15</f>
        <v>52000</v>
      </c>
      <c r="H20" s="4">
        <f>ROUNDDOWN((DoV-Corrected_Data!E20)/365,0)</f>
        <v>30</v>
      </c>
      <c r="I20" s="7">
        <v>60</v>
      </c>
      <c r="J20" s="7" t="str">
        <f>Original_Data!G15</f>
        <v>M</v>
      </c>
      <c r="K20" s="200">
        <f t="shared" si="2"/>
        <v>0.06</v>
      </c>
      <c r="L20" s="4">
        <f>IF(OR($C20=0,$C20=""),"",ROUNDDOWN(('Decrements and Parameters'!$F$8-F20)/365,0))</f>
        <v>7</v>
      </c>
      <c r="M20" s="4">
        <f t="shared" si="0"/>
        <v>30</v>
      </c>
      <c r="N20" s="60"/>
      <c r="O20" s="147">
        <f t="shared" si="1"/>
        <v>23</v>
      </c>
    </row>
    <row r="21" spans="2:15" x14ac:dyDescent="0.25">
      <c r="B21" s="4">
        <f>Original_Data!B16</f>
        <v>13</v>
      </c>
      <c r="C21" s="4" t="str">
        <f>Original_Data!C16</f>
        <v>ABC 13</v>
      </c>
      <c r="D21" s="4" t="str">
        <f>Original_Data!D16</f>
        <v>EC-0107</v>
      </c>
      <c r="E21" s="154">
        <f>Original_Data!E16</f>
        <v>33153</v>
      </c>
      <c r="F21" s="154">
        <f>Original_Data!F16</f>
        <v>41632</v>
      </c>
      <c r="G21" s="30">
        <f>Original_Data!I16</f>
        <v>49000</v>
      </c>
      <c r="H21" s="4">
        <f>ROUNDDOWN((DoV-Corrected_Data!E21)/365,0)</f>
        <v>30</v>
      </c>
      <c r="I21" s="143">
        <v>60</v>
      </c>
      <c r="J21" s="7" t="str">
        <f>Original_Data!G16</f>
        <v>M</v>
      </c>
      <c r="K21" s="200">
        <f t="shared" si="2"/>
        <v>0.06</v>
      </c>
      <c r="L21" s="4">
        <f>IF(OR($C21=0,$C21=""),"",ROUNDDOWN(('Decrements and Parameters'!$F$8-F21)/365,0))</f>
        <v>7</v>
      </c>
      <c r="M21" s="4">
        <f t="shared" si="0"/>
        <v>30</v>
      </c>
      <c r="N21" s="60"/>
      <c r="O21" s="147">
        <f t="shared" si="1"/>
        <v>23</v>
      </c>
    </row>
    <row r="22" spans="2:15" x14ac:dyDescent="0.25">
      <c r="B22" s="4">
        <f>Original_Data!B17</f>
        <v>14</v>
      </c>
      <c r="C22" s="4" t="str">
        <f>Original_Data!C17</f>
        <v>ABC 14</v>
      </c>
      <c r="D22" s="4" t="str">
        <f>Original_Data!D17</f>
        <v>EC-0113</v>
      </c>
      <c r="E22" s="154">
        <f>Original_Data!E17</f>
        <v>33057</v>
      </c>
      <c r="F22" s="154">
        <f>Original_Data!F17</f>
        <v>41692</v>
      </c>
      <c r="G22" s="30">
        <f>Original_Data!I17</f>
        <v>47058</v>
      </c>
      <c r="H22" s="4">
        <f>ROUNDDOWN((DoV-Corrected_Data!E22)/365,0)</f>
        <v>30</v>
      </c>
      <c r="I22" s="7">
        <v>60</v>
      </c>
      <c r="J22" s="7" t="str">
        <f>Original_Data!G17</f>
        <v>M</v>
      </c>
      <c r="K22" s="200">
        <f t="shared" si="2"/>
        <v>0.06</v>
      </c>
      <c r="L22" s="4">
        <f>IF(OR($C22=0,$C22=""),"",ROUNDDOWN(('Decrements and Parameters'!$F$8-F22)/365,0))</f>
        <v>6</v>
      </c>
      <c r="M22" s="4">
        <f t="shared" si="0"/>
        <v>30</v>
      </c>
      <c r="N22" s="60"/>
      <c r="O22" s="147">
        <f t="shared" si="1"/>
        <v>24</v>
      </c>
    </row>
    <row r="23" spans="2:15" x14ac:dyDescent="0.25">
      <c r="B23" s="4">
        <f>Original_Data!B18</f>
        <v>15</v>
      </c>
      <c r="C23" s="4" t="str">
        <f>Original_Data!C18</f>
        <v>ABC 15</v>
      </c>
      <c r="D23" s="4" t="str">
        <f>Original_Data!D18</f>
        <v>EC-0117</v>
      </c>
      <c r="E23" s="154">
        <f>Original_Data!E18</f>
        <v>30687</v>
      </c>
      <c r="F23" s="154">
        <f>Original_Data!F18</f>
        <v>41722</v>
      </c>
      <c r="G23" s="30">
        <f>Original_Data!I18</f>
        <v>46555</v>
      </c>
      <c r="H23" s="4">
        <f>ROUNDDOWN((DoV-Corrected_Data!E23)/365,0)</f>
        <v>37</v>
      </c>
      <c r="I23" s="7">
        <v>60</v>
      </c>
      <c r="J23" s="7" t="str">
        <f>Original_Data!G18</f>
        <v>F</v>
      </c>
      <c r="K23" s="200">
        <f t="shared" si="2"/>
        <v>0.06</v>
      </c>
      <c r="L23" s="4">
        <f>IF(OR($C23=0,$C23=""),"",ROUNDDOWN(('Decrements and Parameters'!$F$8-F23)/365,0))</f>
        <v>6</v>
      </c>
      <c r="M23" s="4">
        <f t="shared" si="0"/>
        <v>23</v>
      </c>
      <c r="N23" s="60"/>
      <c r="O23" s="147">
        <f t="shared" si="1"/>
        <v>31</v>
      </c>
    </row>
    <row r="24" spans="2:15" x14ac:dyDescent="0.25">
      <c r="B24" s="4">
        <f>Original_Data!B19</f>
        <v>16</v>
      </c>
      <c r="C24" s="4" t="str">
        <f>Original_Data!C19</f>
        <v>ABC 16</v>
      </c>
      <c r="D24" s="4" t="str">
        <f>Original_Data!D19</f>
        <v>EC-0125</v>
      </c>
      <c r="E24" s="154">
        <f>Original_Data!E19</f>
        <v>32475</v>
      </c>
      <c r="F24" s="154">
        <f>Original_Data!F19</f>
        <v>41792</v>
      </c>
      <c r="G24" s="30">
        <f>Original_Data!I19</f>
        <v>47212</v>
      </c>
      <c r="H24" s="4">
        <f>ROUNDDOWN((DoV-Corrected_Data!E24)/365,0)</f>
        <v>32</v>
      </c>
      <c r="I24" s="7">
        <v>60</v>
      </c>
      <c r="J24" s="7" t="str">
        <f>Original_Data!G19</f>
        <v>F</v>
      </c>
      <c r="K24" s="200">
        <f t="shared" si="2"/>
        <v>0.06</v>
      </c>
      <c r="L24" s="4">
        <f>IF(OR($C24=0,$C24=""),"",ROUNDDOWN(('Decrements and Parameters'!$F$8-F24)/365,0))</f>
        <v>6</v>
      </c>
      <c r="M24" s="4">
        <f t="shared" si="0"/>
        <v>28</v>
      </c>
      <c r="N24" s="60"/>
      <c r="O24" s="147">
        <f t="shared" si="1"/>
        <v>26</v>
      </c>
    </row>
    <row r="25" spans="2:15" x14ac:dyDescent="0.25">
      <c r="B25" s="4">
        <f>Original_Data!B20</f>
        <v>17</v>
      </c>
      <c r="C25" s="4" t="str">
        <f>Original_Data!C20</f>
        <v>ABC 17</v>
      </c>
      <c r="D25" s="4" t="str">
        <f>Original_Data!D20</f>
        <v>EC-0141</v>
      </c>
      <c r="E25" s="154">
        <f>Original_Data!E20</f>
        <v>27428</v>
      </c>
      <c r="F25" s="154">
        <f>Original_Data!F20</f>
        <v>41953</v>
      </c>
      <c r="G25" s="30">
        <f>Original_Data!I20</f>
        <v>46563</v>
      </c>
      <c r="H25" s="4">
        <f>ROUNDDOWN((DoV-Corrected_Data!E25)/365,0)</f>
        <v>45</v>
      </c>
      <c r="I25" s="7">
        <v>60</v>
      </c>
      <c r="J25" s="7" t="str">
        <f>Original_Data!G20</f>
        <v>M</v>
      </c>
      <c r="K25" s="200">
        <f t="shared" si="2"/>
        <v>0.06</v>
      </c>
      <c r="L25" s="4">
        <f>IF(OR($C25=0,$C25=""),"",ROUNDDOWN(('Decrements and Parameters'!$F$8-F25)/365,0))</f>
        <v>6</v>
      </c>
      <c r="M25" s="4">
        <f t="shared" si="0"/>
        <v>15</v>
      </c>
      <c r="N25" s="60"/>
      <c r="O25" s="147">
        <f t="shared" si="1"/>
        <v>39</v>
      </c>
    </row>
    <row r="26" spans="2:15" x14ac:dyDescent="0.25">
      <c r="B26" s="4">
        <f>Original_Data!B21</f>
        <v>18</v>
      </c>
      <c r="C26" s="4" t="str">
        <f>Original_Data!C21</f>
        <v>ABC 18</v>
      </c>
      <c r="D26" s="4" t="str">
        <f>Original_Data!D21</f>
        <v>EC-0143</v>
      </c>
      <c r="E26" s="154">
        <f>Original_Data!E21</f>
        <v>24803</v>
      </c>
      <c r="F26" s="154">
        <f>Original_Data!F21</f>
        <v>41974</v>
      </c>
      <c r="G26" s="30">
        <f>Original_Data!I21</f>
        <v>45236</v>
      </c>
      <c r="H26" s="4">
        <f>ROUNDDOWN((DoV-Corrected_Data!E26)/365,0)</f>
        <v>53</v>
      </c>
      <c r="I26" s="7">
        <v>60</v>
      </c>
      <c r="J26" s="7" t="str">
        <f>Original_Data!G21</f>
        <v>M</v>
      </c>
      <c r="K26" s="200">
        <f t="shared" si="2"/>
        <v>0.06</v>
      </c>
      <c r="L26" s="4">
        <f>IF(OR($C26=0,$C26=""),"",ROUNDDOWN(('Decrements and Parameters'!$F$8-F26)/365,0))</f>
        <v>6</v>
      </c>
      <c r="M26" s="4">
        <f t="shared" si="0"/>
        <v>7</v>
      </c>
      <c r="N26" s="60"/>
      <c r="O26" s="147">
        <f t="shared" si="1"/>
        <v>47</v>
      </c>
    </row>
    <row r="27" spans="2:15" x14ac:dyDescent="0.25">
      <c r="B27" s="4">
        <f>Original_Data!B22</f>
        <v>19</v>
      </c>
      <c r="C27" s="4" t="str">
        <f>Original_Data!C22</f>
        <v>ABC 19</v>
      </c>
      <c r="D27" s="4" t="str">
        <f>Original_Data!D22</f>
        <v>EC-0148</v>
      </c>
      <c r="E27" s="154">
        <f>Original_Data!E22</f>
        <v>30267</v>
      </c>
      <c r="F27" s="154">
        <f>Original_Data!F22</f>
        <v>42037</v>
      </c>
      <c r="G27" s="30">
        <f>Original_Data!I22</f>
        <v>16051</v>
      </c>
      <c r="H27" s="4">
        <f>ROUNDDOWN((DoV-Corrected_Data!E27)/365,0)</f>
        <v>38</v>
      </c>
      <c r="I27" s="7">
        <v>60</v>
      </c>
      <c r="J27" s="7" t="str">
        <f>Original_Data!G22</f>
        <v>M</v>
      </c>
      <c r="K27" s="200">
        <f t="shared" si="2"/>
        <v>0.06</v>
      </c>
      <c r="L27" s="4">
        <f>IF(OR($C27=0,$C27=""),"",ROUNDDOWN(('Decrements and Parameters'!$F$8-F27)/365,0))</f>
        <v>5</v>
      </c>
      <c r="M27" s="4">
        <f t="shared" si="0"/>
        <v>22</v>
      </c>
      <c r="N27" s="60"/>
      <c r="O27" s="147">
        <f t="shared" si="1"/>
        <v>33</v>
      </c>
    </row>
    <row r="28" spans="2:15" x14ac:dyDescent="0.25">
      <c r="B28" s="4">
        <f>Original_Data!B23</f>
        <v>20</v>
      </c>
      <c r="C28" s="4" t="str">
        <f>Original_Data!C23</f>
        <v>ABC 20</v>
      </c>
      <c r="D28" s="4" t="str">
        <f>Original_Data!D23</f>
        <v>EC-0159</v>
      </c>
      <c r="E28" s="154">
        <f>Original_Data!E23</f>
        <v>31778</v>
      </c>
      <c r="F28" s="154">
        <f>Original_Data!F23</f>
        <v>42128</v>
      </c>
      <c r="G28" s="30">
        <f>Original_Data!I23</f>
        <v>16126</v>
      </c>
      <c r="H28" s="4">
        <f>ROUNDDOWN((DoV-Corrected_Data!E28)/365,0)</f>
        <v>34</v>
      </c>
      <c r="I28" s="7">
        <v>60</v>
      </c>
      <c r="J28" s="7" t="str">
        <f>Original_Data!G23</f>
        <v>M</v>
      </c>
      <c r="K28" s="200">
        <f t="shared" si="2"/>
        <v>0.06</v>
      </c>
      <c r="L28" s="4">
        <f>IF(OR($C28=0,$C28=""),"",ROUNDDOWN(('Decrements and Parameters'!$F$8-F28)/365,0))</f>
        <v>5</v>
      </c>
      <c r="M28" s="4">
        <f t="shared" si="0"/>
        <v>26</v>
      </c>
      <c r="N28" s="60"/>
      <c r="O28" s="147">
        <f t="shared" si="1"/>
        <v>29</v>
      </c>
    </row>
    <row r="29" spans="2:15" x14ac:dyDescent="0.25">
      <c r="B29" s="4">
        <f>Original_Data!B24</f>
        <v>21</v>
      </c>
      <c r="C29" s="4" t="str">
        <f>Original_Data!C24</f>
        <v>ABC 21</v>
      </c>
      <c r="D29" s="4" t="str">
        <f>Original_Data!D24</f>
        <v>EC-0165</v>
      </c>
      <c r="E29" s="154">
        <f>Original_Data!E24</f>
        <v>33361</v>
      </c>
      <c r="F29" s="154">
        <f>Original_Data!F24</f>
        <v>42226</v>
      </c>
      <c r="G29" s="30">
        <f>Original_Data!I24</f>
        <v>18526</v>
      </c>
      <c r="H29" s="4">
        <f>ROUNDDOWN((DoV-Corrected_Data!E29)/365,0)</f>
        <v>29</v>
      </c>
      <c r="I29" s="7">
        <v>60</v>
      </c>
      <c r="J29" s="7" t="str">
        <f>Original_Data!G24</f>
        <v>M</v>
      </c>
      <c r="K29" s="200">
        <f t="shared" si="2"/>
        <v>0.06</v>
      </c>
      <c r="L29" s="4">
        <f>IF(OR($C29=0,$C29=""),"",ROUNDDOWN(('Decrements and Parameters'!$F$8-F29)/365,0))</f>
        <v>5</v>
      </c>
      <c r="M29" s="4">
        <f t="shared" si="0"/>
        <v>31</v>
      </c>
      <c r="N29" s="60"/>
      <c r="O29" s="147">
        <f t="shared" si="1"/>
        <v>24</v>
      </c>
    </row>
    <row r="30" spans="2:15" x14ac:dyDescent="0.25">
      <c r="B30" s="4">
        <f>Original_Data!B25</f>
        <v>22</v>
      </c>
      <c r="C30" s="4" t="str">
        <f>Original_Data!C25</f>
        <v>ABC 22</v>
      </c>
      <c r="D30" s="4" t="str">
        <f>Original_Data!D25</f>
        <v>EC-0169</v>
      </c>
      <c r="E30" s="154">
        <f>Original_Data!E25</f>
        <v>31043</v>
      </c>
      <c r="F30" s="154">
        <f>Original_Data!F25</f>
        <v>42240</v>
      </c>
      <c r="G30" s="30">
        <f>Original_Data!I25</f>
        <v>24716</v>
      </c>
      <c r="H30" s="4">
        <f>ROUNDDOWN((DoV-Corrected_Data!E30)/365,0)</f>
        <v>36</v>
      </c>
      <c r="I30" s="7">
        <v>60</v>
      </c>
      <c r="J30" s="7" t="str">
        <f>Original_Data!G25</f>
        <v>M</v>
      </c>
      <c r="K30" s="200">
        <f t="shared" si="2"/>
        <v>0.06</v>
      </c>
      <c r="L30" s="4">
        <f>IF(OR($C30=0,$C30=""),"",ROUNDDOWN(('Decrements and Parameters'!$F$8-F30)/365,0))</f>
        <v>5</v>
      </c>
      <c r="M30" s="4">
        <f t="shared" si="0"/>
        <v>24</v>
      </c>
      <c r="N30" s="60"/>
      <c r="O30" s="147">
        <f t="shared" si="1"/>
        <v>31</v>
      </c>
    </row>
    <row r="31" spans="2:15" x14ac:dyDescent="0.25">
      <c r="B31" s="4">
        <f>Original_Data!B26</f>
        <v>23</v>
      </c>
      <c r="C31" s="4" t="str">
        <f>Original_Data!C26</f>
        <v>ABC 23</v>
      </c>
      <c r="D31" s="4" t="str">
        <f>Original_Data!D26</f>
        <v>EC-0171</v>
      </c>
      <c r="E31" s="154">
        <f>Original_Data!E26</f>
        <v>33915</v>
      </c>
      <c r="F31" s="154">
        <f>Original_Data!F26</f>
        <v>43344</v>
      </c>
      <c r="G31" s="30">
        <f>Original_Data!I26</f>
        <v>25000</v>
      </c>
      <c r="H31" s="4">
        <f>ROUNDDOWN((DoV-Corrected_Data!E31)/365,0)</f>
        <v>28</v>
      </c>
      <c r="I31" s="7">
        <v>60</v>
      </c>
      <c r="J31" s="7" t="str">
        <f>Original_Data!G26</f>
        <v>M</v>
      </c>
      <c r="K31" s="200">
        <f t="shared" si="2"/>
        <v>0.06</v>
      </c>
      <c r="L31" s="4">
        <f>IF(OR($C31=0,$C31=""),"",ROUNDDOWN(('Decrements and Parameters'!$F$8-F31)/365,0))</f>
        <v>2</v>
      </c>
      <c r="M31" s="4">
        <f t="shared" si="0"/>
        <v>32</v>
      </c>
      <c r="N31" s="60"/>
      <c r="O31" s="147">
        <f t="shared" si="1"/>
        <v>26</v>
      </c>
    </row>
    <row r="32" spans="2:15" x14ac:dyDescent="0.25">
      <c r="B32" s="4">
        <f>Original_Data!B27</f>
        <v>24</v>
      </c>
      <c r="C32" s="4" t="str">
        <f>Original_Data!C27</f>
        <v>ABC 24</v>
      </c>
      <c r="D32" s="4" t="str">
        <f>Original_Data!D27</f>
        <v>EC-0173</v>
      </c>
      <c r="E32" s="154">
        <f>Original_Data!E27</f>
        <v>26752</v>
      </c>
      <c r="F32" s="154">
        <f>Original_Data!F27</f>
        <v>44088</v>
      </c>
      <c r="G32" s="30">
        <f>Original_Data!I27</f>
        <v>24444</v>
      </c>
      <c r="H32" s="4">
        <f>ROUNDDOWN((DoV-Corrected_Data!E32)/365,0)</f>
        <v>47</v>
      </c>
      <c r="I32" s="7">
        <v>60</v>
      </c>
      <c r="J32" s="7" t="str">
        <f>Original_Data!G27</f>
        <v>M</v>
      </c>
      <c r="K32" s="200">
        <f t="shared" si="2"/>
        <v>0.06</v>
      </c>
      <c r="L32" s="4">
        <f>IF(OR($C32=0,$C32=""),"",ROUNDDOWN(('Decrements and Parameters'!$F$8-F32)/365,0))</f>
        <v>0</v>
      </c>
      <c r="M32" s="4">
        <f t="shared" si="0"/>
        <v>13</v>
      </c>
      <c r="N32" s="60"/>
      <c r="O32" s="147">
        <f t="shared" si="1"/>
        <v>47</v>
      </c>
    </row>
    <row r="33" spans="2:15" x14ac:dyDescent="0.25">
      <c r="B33" s="4">
        <f>Original_Data!B28</f>
        <v>25</v>
      </c>
      <c r="C33" s="4" t="str">
        <f>Original_Data!C28</f>
        <v>ABC 25</v>
      </c>
      <c r="D33" s="4" t="str">
        <f>Original_Data!D28</f>
        <v>EC-0175</v>
      </c>
      <c r="E33" s="154">
        <f>Original_Data!E28</f>
        <v>33793</v>
      </c>
      <c r="F33" s="154">
        <f>Original_Data!F28</f>
        <v>44095</v>
      </c>
      <c r="G33" s="30">
        <f>Original_Data!I28</f>
        <v>18963</v>
      </c>
      <c r="H33" s="4">
        <f>ROUNDDOWN((DoV-Corrected_Data!E33)/365,0)</f>
        <v>28</v>
      </c>
      <c r="I33" s="7">
        <v>60</v>
      </c>
      <c r="J33" s="7" t="str">
        <f>Original_Data!G28</f>
        <v>M</v>
      </c>
      <c r="K33" s="200">
        <f t="shared" si="2"/>
        <v>0.06</v>
      </c>
      <c r="L33" s="4">
        <f>IF(OR($C33=0,$C33=""),"",ROUNDDOWN(('Decrements and Parameters'!$F$8-F33)/365,0))</f>
        <v>0</v>
      </c>
      <c r="M33" s="4">
        <f t="shared" si="0"/>
        <v>32</v>
      </c>
      <c r="N33" s="60"/>
      <c r="O33" s="147">
        <f t="shared" si="1"/>
        <v>28</v>
      </c>
    </row>
    <row r="34" spans="2:15" x14ac:dyDescent="0.25">
      <c r="B34" s="4"/>
      <c r="C34" s="4"/>
      <c r="D34" s="4"/>
      <c r="E34" s="5"/>
      <c r="F34" s="5"/>
      <c r="G34" s="4"/>
      <c r="H34" s="4"/>
      <c r="I34" s="7"/>
      <c r="J34" s="7"/>
      <c r="K34" s="4"/>
      <c r="L34" s="4"/>
      <c r="M34" s="4"/>
      <c r="N34" s="60"/>
    </row>
    <row r="35" spans="2:15" x14ac:dyDescent="0.25">
      <c r="C35" s="3"/>
      <c r="D35" s="3"/>
      <c r="E35" s="1"/>
      <c r="F35" s="1"/>
      <c r="G35" s="3"/>
      <c r="I35" s="2"/>
      <c r="J35" s="2"/>
      <c r="K35" s="3"/>
      <c r="L35" s="3"/>
    </row>
    <row r="36" spans="2:15" x14ac:dyDescent="0.25">
      <c r="C36" s="3"/>
      <c r="D36" s="3"/>
      <c r="E36" s="1"/>
      <c r="F36" s="1"/>
      <c r="G36" s="3"/>
      <c r="I36" s="2"/>
      <c r="J36" s="2"/>
      <c r="K36" s="3"/>
      <c r="L36" s="3"/>
    </row>
    <row r="37" spans="2:15" x14ac:dyDescent="0.25">
      <c r="C37" s="3"/>
      <c r="D37" s="3"/>
      <c r="E37" s="1"/>
      <c r="F37" s="1"/>
      <c r="G37" s="3"/>
      <c r="I37" s="2"/>
      <c r="J37" s="2"/>
      <c r="K37" s="3"/>
      <c r="L37" s="3"/>
    </row>
    <row r="38" spans="2:15" x14ac:dyDescent="0.25">
      <c r="C38" s="3"/>
      <c r="D38" s="3"/>
      <c r="E38" s="1"/>
      <c r="F38" s="1"/>
      <c r="G38" s="3"/>
      <c r="I38" s="2"/>
      <c r="J38" s="2"/>
      <c r="K38" s="3"/>
      <c r="L38" s="3"/>
    </row>
    <row r="39" spans="2:15" x14ac:dyDescent="0.25">
      <c r="C39" s="3"/>
      <c r="D39" s="3"/>
      <c r="E39" s="1"/>
      <c r="F39" s="1"/>
      <c r="G39" s="3"/>
      <c r="I39" s="2"/>
      <c r="J39" s="2"/>
      <c r="K39" s="3"/>
      <c r="L39" s="3"/>
    </row>
    <row r="40" spans="2:15" x14ac:dyDescent="0.25">
      <c r="C40" s="3"/>
      <c r="D40" s="3"/>
      <c r="E40" s="1"/>
      <c r="F40" s="1"/>
      <c r="G40" s="3"/>
      <c r="I40" s="2"/>
      <c r="J40" s="2"/>
      <c r="K40" s="3"/>
      <c r="L40" s="3"/>
    </row>
    <row r="41" spans="2:15" x14ac:dyDescent="0.25">
      <c r="C41" s="3"/>
      <c r="D41" s="3"/>
      <c r="E41" s="1"/>
      <c r="F41" s="1"/>
      <c r="G41" s="3"/>
      <c r="I41" s="2"/>
      <c r="J41" s="2"/>
      <c r="K41" s="3"/>
      <c r="L41" s="3"/>
    </row>
    <row r="42" spans="2:15" x14ac:dyDescent="0.25">
      <c r="C42" s="3"/>
      <c r="D42" s="3"/>
      <c r="E42" s="1"/>
      <c r="F42" s="1"/>
      <c r="G42" s="3"/>
      <c r="I42" s="2"/>
      <c r="J42" s="2"/>
      <c r="K42" s="3"/>
      <c r="L42" s="3"/>
    </row>
    <row r="43" spans="2:15" x14ac:dyDescent="0.25">
      <c r="C43" s="3"/>
      <c r="D43" s="3"/>
      <c r="E43" s="1"/>
      <c r="F43" s="1"/>
      <c r="G43" s="3"/>
      <c r="I43" s="2"/>
      <c r="J43" s="2"/>
      <c r="K43" s="3"/>
      <c r="L43" s="3"/>
    </row>
    <row r="44" spans="2:15" x14ac:dyDescent="0.25">
      <c r="C44" s="3"/>
      <c r="D44" s="3"/>
      <c r="E44" s="1"/>
      <c r="F44" s="1"/>
      <c r="G44" s="3"/>
      <c r="I44" s="2"/>
      <c r="J44" s="2"/>
      <c r="K44" s="3"/>
      <c r="L44" s="3"/>
    </row>
    <row r="45" spans="2:15" x14ac:dyDescent="0.25">
      <c r="C45" s="3"/>
      <c r="D45" s="3"/>
      <c r="E45" s="1"/>
      <c r="F45" s="1"/>
      <c r="G45" s="3"/>
      <c r="I45" s="2"/>
      <c r="J45" s="2"/>
      <c r="K45" s="3"/>
      <c r="L45" s="3"/>
    </row>
    <row r="46" spans="2:15" x14ac:dyDescent="0.25">
      <c r="C46" s="3"/>
      <c r="D46" s="3"/>
      <c r="E46" s="1"/>
      <c r="F46" s="1"/>
      <c r="G46" s="3"/>
      <c r="I46" s="2"/>
      <c r="J46" s="2"/>
      <c r="K46" s="3"/>
      <c r="L46" s="3"/>
    </row>
    <row r="47" spans="2:15" x14ac:dyDescent="0.25">
      <c r="C47" s="3"/>
      <c r="D47" s="3"/>
      <c r="E47" s="1"/>
      <c r="F47" s="1"/>
      <c r="G47" s="3"/>
      <c r="I47" s="2"/>
      <c r="J47" s="2"/>
      <c r="K47" s="3"/>
      <c r="L47" s="3"/>
    </row>
    <row r="48" spans="2:15" x14ac:dyDescent="0.25">
      <c r="C48" s="3"/>
      <c r="D48" s="3"/>
      <c r="E48" s="1"/>
      <c r="F48" s="1"/>
      <c r="G48" s="3"/>
      <c r="I48" s="2"/>
      <c r="J48" s="2"/>
      <c r="K48" s="3"/>
      <c r="L48" s="3"/>
    </row>
    <row r="49" spans="3:12" x14ac:dyDescent="0.25">
      <c r="C49" s="3"/>
      <c r="D49" s="3"/>
      <c r="E49" s="1"/>
      <c r="F49" s="1"/>
      <c r="G49" s="3"/>
      <c r="I49" s="2"/>
      <c r="J49" s="2"/>
      <c r="K49" s="3"/>
      <c r="L49" s="3"/>
    </row>
    <row r="50" spans="3:12" x14ac:dyDescent="0.25">
      <c r="C50" s="3"/>
      <c r="D50" s="3"/>
      <c r="E50" s="1"/>
      <c r="F50" s="1"/>
      <c r="G50" s="3"/>
      <c r="I50" s="2"/>
      <c r="J50" s="2"/>
      <c r="K50" s="3"/>
      <c r="L50" s="3"/>
    </row>
    <row r="51" spans="3:12" x14ac:dyDescent="0.25">
      <c r="C51" s="3"/>
      <c r="D51" s="3"/>
      <c r="E51" s="1"/>
      <c r="F51" s="1"/>
      <c r="G51" s="3"/>
      <c r="I51" s="2"/>
      <c r="J51" s="2"/>
      <c r="K51" s="3"/>
      <c r="L51" s="3"/>
    </row>
    <row r="52" spans="3:12" x14ac:dyDescent="0.25">
      <c r="C52" s="3"/>
      <c r="D52" s="3"/>
      <c r="E52" s="1"/>
      <c r="F52" s="1"/>
      <c r="G52" s="3"/>
      <c r="I52" s="2"/>
      <c r="J52" s="2"/>
      <c r="K52" s="3"/>
      <c r="L52" s="3"/>
    </row>
    <row r="53" spans="3:12" x14ac:dyDescent="0.25">
      <c r="C53" s="3"/>
      <c r="D53" s="3"/>
      <c r="E53" s="1"/>
      <c r="F53" s="1"/>
      <c r="G53" s="3"/>
      <c r="I53" s="2"/>
      <c r="J53" s="2"/>
      <c r="K53" s="3"/>
      <c r="L53" s="3"/>
    </row>
    <row r="54" spans="3:12" x14ac:dyDescent="0.25">
      <c r="C54" s="3"/>
      <c r="D54" s="3"/>
      <c r="E54" s="1"/>
      <c r="F54" s="1"/>
      <c r="G54" s="3"/>
      <c r="I54" s="2"/>
      <c r="J54" s="2"/>
      <c r="K54" s="3"/>
      <c r="L54" s="3"/>
    </row>
    <row r="55" spans="3:12" x14ac:dyDescent="0.25">
      <c r="C55" s="3"/>
      <c r="D55" s="3"/>
      <c r="E55" s="1"/>
      <c r="F55" s="1"/>
      <c r="G55" s="3"/>
      <c r="I55" s="2"/>
      <c r="J55" s="2"/>
      <c r="K55" s="3"/>
      <c r="L55" s="3"/>
    </row>
    <row r="56" spans="3:12" x14ac:dyDescent="0.25">
      <c r="C56" s="3"/>
      <c r="D56" s="3"/>
      <c r="E56" s="1"/>
      <c r="F56" s="1"/>
      <c r="G56" s="3"/>
      <c r="I56" s="2"/>
      <c r="J56" s="2"/>
      <c r="K56" s="3"/>
      <c r="L56" s="3"/>
    </row>
    <row r="57" spans="3:12" x14ac:dyDescent="0.25">
      <c r="C57" s="3"/>
      <c r="D57" s="3"/>
      <c r="E57" s="1"/>
      <c r="F57" s="1"/>
      <c r="G57" s="3"/>
      <c r="I57" s="2"/>
      <c r="J57" s="2"/>
      <c r="K57" s="3"/>
      <c r="L57" s="3"/>
    </row>
    <row r="58" spans="3:12" x14ac:dyDescent="0.25">
      <c r="C58" s="3"/>
      <c r="D58" s="3"/>
      <c r="E58" s="1"/>
      <c r="F58" s="1"/>
      <c r="G58" s="3"/>
      <c r="I58" s="2"/>
      <c r="J58" s="2"/>
      <c r="K58" s="3"/>
      <c r="L58" s="3"/>
    </row>
    <row r="59" spans="3:12" x14ac:dyDescent="0.25">
      <c r="C59" s="3"/>
      <c r="D59" s="3"/>
      <c r="E59" s="1"/>
      <c r="F59" s="1"/>
      <c r="G59" s="3"/>
      <c r="I59" s="2"/>
      <c r="J59" s="2"/>
      <c r="K59" s="3"/>
      <c r="L59" s="3"/>
    </row>
    <row r="60" spans="3:12" x14ac:dyDescent="0.25">
      <c r="C60" s="3"/>
      <c r="D60" s="3"/>
      <c r="E60" s="1"/>
      <c r="F60" s="1"/>
      <c r="G60" s="3"/>
      <c r="I60" s="2"/>
      <c r="J60" s="2"/>
      <c r="K60" s="3"/>
      <c r="L60" s="3"/>
    </row>
    <row r="61" spans="3:12" x14ac:dyDescent="0.25">
      <c r="C61" s="3"/>
      <c r="D61" s="3"/>
      <c r="E61" s="1"/>
      <c r="F61" s="1"/>
      <c r="G61" s="3"/>
      <c r="I61" s="2"/>
      <c r="J61" s="2"/>
      <c r="K61" s="3"/>
      <c r="L61" s="3"/>
    </row>
    <row r="62" spans="3:12" x14ac:dyDescent="0.25">
      <c r="C62" s="3"/>
      <c r="D62" s="3"/>
      <c r="E62" s="1"/>
      <c r="F62" s="1"/>
      <c r="G62" s="3"/>
      <c r="I62" s="2"/>
      <c r="J62" s="2"/>
      <c r="K62" s="3"/>
      <c r="L62" s="3"/>
    </row>
    <row r="63" spans="3:12" x14ac:dyDescent="0.25">
      <c r="C63" s="3"/>
      <c r="D63" s="3"/>
      <c r="E63" s="1"/>
      <c r="F63" s="1"/>
      <c r="G63" s="3"/>
      <c r="I63" s="2"/>
      <c r="J63" s="2"/>
      <c r="K63" s="3"/>
      <c r="L63" s="3"/>
    </row>
    <row r="64" spans="3:12" x14ac:dyDescent="0.25">
      <c r="C64" s="3"/>
      <c r="D64" s="3"/>
      <c r="E64" s="1"/>
      <c r="F64" s="1"/>
      <c r="G64" s="3"/>
      <c r="I64" s="2"/>
      <c r="J64" s="2"/>
      <c r="K64" s="3"/>
      <c r="L64" s="3"/>
    </row>
    <row r="65" spans="3:12" x14ac:dyDescent="0.25">
      <c r="C65" s="3"/>
      <c r="D65" s="3"/>
      <c r="E65" s="1"/>
      <c r="F65" s="1"/>
      <c r="G65" s="3"/>
      <c r="I65" s="2"/>
      <c r="J65" s="2"/>
      <c r="K65" s="3"/>
      <c r="L65" s="3"/>
    </row>
    <row r="66" spans="3:12" x14ac:dyDescent="0.25">
      <c r="C66" s="3"/>
      <c r="D66" s="3"/>
      <c r="E66" s="1"/>
      <c r="F66" s="1"/>
      <c r="G66" s="3"/>
      <c r="I66" s="2"/>
      <c r="J66" s="2"/>
      <c r="K66" s="3"/>
      <c r="L66" s="3"/>
    </row>
    <row r="67" spans="3:12" x14ac:dyDescent="0.25">
      <c r="C67" s="3"/>
      <c r="D67" s="3"/>
      <c r="E67" s="1"/>
      <c r="F67" s="1"/>
      <c r="G67" s="3"/>
      <c r="I67" s="2"/>
      <c r="J67" s="2"/>
      <c r="K67" s="3"/>
      <c r="L67" s="3"/>
    </row>
    <row r="68" spans="3:12" x14ac:dyDescent="0.25">
      <c r="C68" s="3"/>
      <c r="D68" s="3"/>
      <c r="E68" s="1"/>
      <c r="F68" s="1"/>
      <c r="G68" s="3"/>
      <c r="I68" s="2"/>
      <c r="J68" s="2"/>
      <c r="K68" s="3"/>
      <c r="L68" s="3"/>
    </row>
    <row r="69" spans="3:12" x14ac:dyDescent="0.25">
      <c r="C69" s="3"/>
      <c r="D69" s="3"/>
      <c r="E69" s="1"/>
      <c r="F69" s="1"/>
      <c r="G69" s="3"/>
      <c r="I69" s="2"/>
      <c r="J69" s="2"/>
      <c r="K69" s="3"/>
      <c r="L69" s="3"/>
    </row>
    <row r="70" spans="3:12" x14ac:dyDescent="0.25">
      <c r="C70" s="3"/>
      <c r="D70" s="3"/>
      <c r="E70" s="1"/>
      <c r="F70" s="1"/>
      <c r="G70" s="3"/>
      <c r="I70" s="2"/>
      <c r="J70" s="2"/>
      <c r="K70" s="3"/>
      <c r="L70" s="3"/>
    </row>
    <row r="71" spans="3:12" x14ac:dyDescent="0.25">
      <c r="C71" s="3"/>
      <c r="D71" s="3"/>
      <c r="E71" s="1"/>
      <c r="F71" s="1"/>
      <c r="G71" s="3"/>
      <c r="I71" s="2"/>
      <c r="J71" s="2"/>
      <c r="K71" s="3"/>
      <c r="L71" s="3"/>
    </row>
    <row r="72" spans="3:12" x14ac:dyDescent="0.25">
      <c r="C72" s="3"/>
      <c r="D72" s="3"/>
      <c r="E72" s="1"/>
      <c r="F72" s="1"/>
      <c r="G72" s="3"/>
      <c r="I72" s="2"/>
      <c r="J72" s="2"/>
      <c r="K72" s="3"/>
      <c r="L72" s="3"/>
    </row>
    <row r="73" spans="3:12" x14ac:dyDescent="0.25">
      <c r="C73" s="3"/>
      <c r="D73" s="3"/>
      <c r="E73" s="1"/>
      <c r="F73" s="1"/>
      <c r="G73" s="3"/>
      <c r="I73" s="2"/>
      <c r="J73" s="2"/>
      <c r="K73" s="3"/>
      <c r="L73" s="3"/>
    </row>
    <row r="74" spans="3:12" x14ac:dyDescent="0.25">
      <c r="C74" s="3"/>
      <c r="D74" s="3"/>
      <c r="E74" s="1"/>
      <c r="F74" s="1"/>
      <c r="G74" s="3"/>
      <c r="I74" s="2"/>
      <c r="J74" s="2"/>
      <c r="K74" s="3"/>
      <c r="L74" s="3"/>
    </row>
    <row r="75" spans="3:12" x14ac:dyDescent="0.25">
      <c r="C75" s="3"/>
      <c r="D75" s="3"/>
      <c r="E75" s="1"/>
      <c r="F75" s="1"/>
      <c r="G75" s="3"/>
      <c r="I75" s="2"/>
      <c r="J75" s="2"/>
      <c r="K75" s="3"/>
      <c r="L75" s="3"/>
    </row>
    <row r="76" spans="3:12" x14ac:dyDescent="0.25">
      <c r="C76" s="3"/>
      <c r="D76" s="3"/>
      <c r="E76" s="1"/>
      <c r="F76" s="1"/>
      <c r="G76" s="3"/>
      <c r="I76" s="2"/>
      <c r="J76" s="2"/>
      <c r="K76" s="3"/>
      <c r="L76" s="3"/>
    </row>
    <row r="77" spans="3:12" x14ac:dyDescent="0.25">
      <c r="C77" s="3"/>
      <c r="D77" s="3"/>
      <c r="E77" s="1"/>
      <c r="F77" s="1"/>
      <c r="G77" s="3"/>
      <c r="I77" s="2"/>
      <c r="J77" s="2"/>
      <c r="K77" s="3"/>
      <c r="L77" s="3"/>
    </row>
    <row r="78" spans="3:12" x14ac:dyDescent="0.25">
      <c r="C78" s="3"/>
      <c r="D78" s="3"/>
      <c r="E78" s="1"/>
      <c r="F78" s="1"/>
      <c r="G78" s="3"/>
      <c r="I78" s="2"/>
      <c r="J78" s="2"/>
      <c r="K78" s="3"/>
      <c r="L78" s="3"/>
    </row>
    <row r="79" spans="3:12" x14ac:dyDescent="0.25">
      <c r="C79" s="3"/>
      <c r="D79" s="3"/>
      <c r="E79" s="1"/>
      <c r="F79" s="1"/>
      <c r="G79" s="3"/>
      <c r="I79" s="2"/>
      <c r="J79" s="2"/>
      <c r="K79" s="3"/>
      <c r="L79" s="3"/>
    </row>
    <row r="80" spans="3:12" x14ac:dyDescent="0.25">
      <c r="C80" s="3"/>
      <c r="D80" s="3"/>
      <c r="E80" s="1"/>
      <c r="F80" s="1"/>
      <c r="G80" s="3"/>
      <c r="I80" s="2"/>
      <c r="J80" s="2"/>
      <c r="K80" s="3"/>
      <c r="L80" s="3"/>
    </row>
    <row r="81" spans="3:12" x14ac:dyDescent="0.25">
      <c r="C81" s="3"/>
      <c r="D81" s="3"/>
      <c r="E81" s="1"/>
      <c r="F81" s="1"/>
      <c r="G81" s="3"/>
      <c r="I81" s="2"/>
      <c r="J81" s="2"/>
      <c r="K81" s="3"/>
      <c r="L81" s="3"/>
    </row>
    <row r="82" spans="3:12" x14ac:dyDescent="0.25">
      <c r="C82" s="3"/>
      <c r="D82" s="3"/>
      <c r="E82" s="1"/>
      <c r="F82" s="1"/>
      <c r="G82" s="3"/>
      <c r="I82" s="2"/>
      <c r="J82" s="2"/>
      <c r="K82" s="3"/>
      <c r="L82" s="3"/>
    </row>
    <row r="83" spans="3:12" x14ac:dyDescent="0.25">
      <c r="C83" s="3"/>
      <c r="D83" s="3"/>
      <c r="E83" s="1"/>
      <c r="F83" s="1"/>
      <c r="G83" s="3"/>
      <c r="I83" s="2"/>
      <c r="J83" s="2"/>
      <c r="K83" s="3"/>
      <c r="L83" s="3"/>
    </row>
    <row r="84" spans="3:12" x14ac:dyDescent="0.25">
      <c r="C84" s="3"/>
      <c r="D84" s="3"/>
      <c r="E84" s="1"/>
      <c r="F84" s="1"/>
      <c r="G84" s="3"/>
      <c r="I84" s="2"/>
      <c r="J84" s="2"/>
      <c r="K84" s="3"/>
      <c r="L84" s="3"/>
    </row>
    <row r="85" spans="3:12" x14ac:dyDescent="0.25">
      <c r="C85" s="3"/>
      <c r="D85" s="3"/>
      <c r="E85" s="1"/>
      <c r="F85" s="1"/>
      <c r="G85" s="3"/>
      <c r="I85" s="2"/>
      <c r="J85" s="2"/>
      <c r="K85" s="3"/>
      <c r="L85" s="3"/>
    </row>
    <row r="86" spans="3:12" x14ac:dyDescent="0.25">
      <c r="C86" s="3"/>
      <c r="D86" s="3"/>
      <c r="E86" s="1"/>
      <c r="F86" s="1"/>
      <c r="G86" s="3"/>
      <c r="I86" s="2"/>
      <c r="J86" s="2"/>
      <c r="K86" s="3"/>
      <c r="L86" s="3"/>
    </row>
    <row r="87" spans="3:12" x14ac:dyDescent="0.25">
      <c r="C87" s="3"/>
      <c r="D87" s="3"/>
      <c r="E87" s="1"/>
      <c r="F87" s="1"/>
      <c r="G87" s="3"/>
      <c r="I87" s="2"/>
      <c r="J87" s="2"/>
      <c r="K87" s="3"/>
      <c r="L87" s="3"/>
    </row>
    <row r="88" spans="3:12" x14ac:dyDescent="0.25">
      <c r="C88" s="3"/>
      <c r="D88" s="3"/>
      <c r="E88" s="1"/>
      <c r="F88" s="1"/>
      <c r="G88" s="3"/>
      <c r="I88" s="2"/>
      <c r="J88" s="2"/>
      <c r="K88" s="3"/>
      <c r="L88" s="3"/>
    </row>
    <row r="89" spans="3:12" x14ac:dyDescent="0.25">
      <c r="C89" s="3"/>
      <c r="D89" s="3"/>
      <c r="E89" s="1"/>
      <c r="F89" s="1"/>
      <c r="G89" s="3"/>
      <c r="I89" s="2"/>
      <c r="J89" s="2"/>
      <c r="K89" s="3"/>
      <c r="L89" s="3"/>
    </row>
    <row r="90" spans="3:12" x14ac:dyDescent="0.25">
      <c r="C90" s="3"/>
      <c r="D90" s="3"/>
      <c r="E90" s="1"/>
      <c r="F90" s="1"/>
      <c r="G90" s="3"/>
      <c r="I90" s="2"/>
      <c r="J90" s="2"/>
      <c r="K90" s="3"/>
      <c r="L90" s="3"/>
    </row>
    <row r="91" spans="3:12" x14ac:dyDescent="0.25">
      <c r="C91" s="3"/>
      <c r="D91" s="3"/>
      <c r="E91" s="1"/>
      <c r="F91" s="1"/>
      <c r="G91" s="3"/>
      <c r="I91" s="2"/>
      <c r="J91" s="2"/>
      <c r="K91" s="3"/>
      <c r="L91" s="3"/>
    </row>
    <row r="92" spans="3:12" x14ac:dyDescent="0.25">
      <c r="C92" s="3"/>
      <c r="D92" s="3"/>
      <c r="E92" s="1"/>
      <c r="F92" s="1"/>
      <c r="G92" s="3"/>
      <c r="I92" s="2"/>
      <c r="J92" s="2"/>
      <c r="K92" s="3"/>
      <c r="L92" s="3"/>
    </row>
    <row r="93" spans="3:12" x14ac:dyDescent="0.25">
      <c r="C93" s="3"/>
      <c r="D93" s="3"/>
      <c r="E93" s="1"/>
      <c r="F93" s="1"/>
      <c r="G93" s="3"/>
      <c r="I93" s="2"/>
      <c r="J93" s="2"/>
      <c r="K93" s="3"/>
      <c r="L93" s="3"/>
    </row>
    <row r="94" spans="3:12" x14ac:dyDescent="0.25">
      <c r="C94" s="3"/>
      <c r="D94" s="3"/>
      <c r="E94" s="1"/>
      <c r="F94" s="1"/>
      <c r="G94" s="3"/>
      <c r="I94" s="2"/>
      <c r="J94" s="2"/>
      <c r="K94" s="3"/>
      <c r="L94" s="3"/>
    </row>
    <row r="95" spans="3:12" x14ac:dyDescent="0.25">
      <c r="C95" s="3"/>
      <c r="D95" s="3"/>
      <c r="E95" s="1"/>
      <c r="F95" s="1"/>
      <c r="G95" s="3"/>
      <c r="I95" s="2"/>
      <c r="J95" s="2"/>
      <c r="K95" s="3"/>
      <c r="L95" s="3"/>
    </row>
    <row r="96" spans="3:12" x14ac:dyDescent="0.25">
      <c r="C96" s="3"/>
      <c r="D96" s="3"/>
      <c r="E96" s="1"/>
      <c r="F96" s="1"/>
      <c r="G96" s="3"/>
      <c r="I96" s="2"/>
      <c r="J96" s="2"/>
      <c r="K96" s="3"/>
      <c r="L96" s="3"/>
    </row>
    <row r="97" spans="3:12" x14ac:dyDescent="0.25">
      <c r="C97" s="3"/>
      <c r="D97" s="3"/>
      <c r="E97" s="1"/>
      <c r="F97" s="1"/>
      <c r="G97" s="3"/>
      <c r="I97" s="2"/>
      <c r="J97" s="2"/>
      <c r="K97" s="3"/>
      <c r="L97" s="3"/>
    </row>
    <row r="98" spans="3:12" x14ac:dyDescent="0.25">
      <c r="C98" s="3"/>
      <c r="D98" s="3"/>
      <c r="E98" s="1"/>
      <c r="F98" s="1"/>
      <c r="G98" s="3"/>
      <c r="I98" s="2"/>
      <c r="J98" s="2"/>
      <c r="K98" s="3"/>
      <c r="L98" s="3"/>
    </row>
    <row r="99" spans="3:12" x14ac:dyDescent="0.25">
      <c r="C99" s="3"/>
      <c r="D99" s="3"/>
      <c r="E99" s="1"/>
      <c r="F99" s="1"/>
      <c r="G99" s="3"/>
      <c r="I99" s="2"/>
      <c r="J99" s="2"/>
      <c r="K99" s="3"/>
      <c r="L99" s="3"/>
    </row>
    <row r="100" spans="3:12" x14ac:dyDescent="0.25">
      <c r="C100" s="3"/>
      <c r="D100" s="3"/>
      <c r="E100" s="1"/>
      <c r="F100" s="1"/>
      <c r="G100" s="3"/>
      <c r="I100" s="2"/>
      <c r="J100" s="2"/>
      <c r="K100" s="3"/>
      <c r="L100" s="3"/>
    </row>
    <row r="101" spans="3:12" x14ac:dyDescent="0.25">
      <c r="C101" s="3"/>
      <c r="D101" s="3"/>
      <c r="E101" s="1"/>
      <c r="F101" s="1"/>
      <c r="G101" s="3"/>
      <c r="I101" s="2"/>
      <c r="J101" s="2"/>
      <c r="K101" s="3"/>
      <c r="L101" s="3"/>
    </row>
    <row r="102" spans="3:12" x14ac:dyDescent="0.25">
      <c r="C102" s="3"/>
      <c r="D102" s="3"/>
      <c r="E102" s="1"/>
      <c r="F102" s="1"/>
      <c r="G102" s="3"/>
      <c r="I102" s="2"/>
      <c r="J102" s="2"/>
      <c r="K102" s="3"/>
      <c r="L102" s="3"/>
    </row>
    <row r="103" spans="3:12" x14ac:dyDescent="0.25">
      <c r="C103" s="3"/>
      <c r="D103" s="3"/>
      <c r="E103" s="1"/>
      <c r="F103" s="1"/>
      <c r="G103" s="3"/>
      <c r="I103" s="2"/>
      <c r="J103" s="2"/>
      <c r="K103" s="3"/>
      <c r="L103" s="3"/>
    </row>
    <row r="104" spans="3:12" x14ac:dyDescent="0.25">
      <c r="C104" s="3"/>
      <c r="D104" s="3"/>
      <c r="E104" s="1"/>
      <c r="F104" s="1"/>
      <c r="G104" s="3"/>
      <c r="I104" s="2"/>
      <c r="J104" s="2"/>
      <c r="K104" s="3"/>
      <c r="L104" s="3"/>
    </row>
    <row r="105" spans="3:12" x14ac:dyDescent="0.25">
      <c r="C105" s="3"/>
      <c r="D105" s="3"/>
      <c r="E105" s="1"/>
      <c r="F105" s="1"/>
      <c r="G105" s="3"/>
      <c r="I105" s="2"/>
      <c r="J105" s="2"/>
      <c r="K105" s="3"/>
      <c r="L105" s="3"/>
    </row>
    <row r="106" spans="3:12" x14ac:dyDescent="0.25">
      <c r="C106" s="3"/>
      <c r="D106" s="3"/>
      <c r="E106" s="1"/>
      <c r="F106" s="1"/>
      <c r="G106" s="3"/>
      <c r="I106" s="2"/>
      <c r="J106" s="2"/>
      <c r="K106" s="3"/>
      <c r="L106" s="3"/>
    </row>
    <row r="107" spans="3:12" x14ac:dyDescent="0.25">
      <c r="C107" s="3"/>
      <c r="D107" s="3"/>
      <c r="E107" s="1"/>
      <c r="F107" s="1"/>
      <c r="G107" s="3"/>
      <c r="I107" s="2"/>
      <c r="J107" s="2"/>
      <c r="K107" s="3"/>
      <c r="L107" s="3"/>
    </row>
    <row r="108" spans="3:12" x14ac:dyDescent="0.25">
      <c r="C108" s="3"/>
      <c r="D108" s="3"/>
      <c r="E108" s="1"/>
      <c r="F108" s="1"/>
      <c r="G108" s="3"/>
      <c r="I108" s="2"/>
      <c r="J108" s="2"/>
      <c r="K108" s="3"/>
      <c r="L108" s="3"/>
    </row>
    <row r="109" spans="3:12" x14ac:dyDescent="0.25">
      <c r="C109" s="3"/>
      <c r="D109" s="3"/>
      <c r="E109" s="1"/>
      <c r="F109" s="1"/>
      <c r="G109" s="3"/>
      <c r="I109" s="2"/>
      <c r="J109" s="2"/>
      <c r="K109" s="3"/>
      <c r="L109" s="3"/>
    </row>
    <row r="110" spans="3:12" x14ac:dyDescent="0.25">
      <c r="C110" s="3"/>
      <c r="D110" s="3"/>
      <c r="E110" s="1"/>
      <c r="F110" s="1"/>
      <c r="G110" s="3"/>
      <c r="I110" s="2"/>
      <c r="J110" s="2"/>
      <c r="K110" s="3"/>
      <c r="L110" s="3"/>
    </row>
    <row r="111" spans="3:12" x14ac:dyDescent="0.25">
      <c r="C111" s="3"/>
      <c r="D111" s="3"/>
      <c r="E111" s="1"/>
      <c r="F111" s="1"/>
      <c r="G111" s="3"/>
      <c r="I111" s="2"/>
      <c r="J111" s="2"/>
      <c r="K111" s="3"/>
      <c r="L111" s="3"/>
    </row>
    <row r="112" spans="3:12" x14ac:dyDescent="0.25">
      <c r="C112" s="3"/>
      <c r="D112" s="3"/>
      <c r="E112" s="1"/>
      <c r="F112" s="1"/>
      <c r="G112" s="3"/>
      <c r="I112" s="2"/>
      <c r="J112" s="2"/>
      <c r="K112" s="3"/>
      <c r="L112" s="3"/>
    </row>
    <row r="113" spans="3:12" x14ac:dyDescent="0.25">
      <c r="C113" s="3"/>
      <c r="D113" s="3"/>
      <c r="E113" s="1"/>
      <c r="F113" s="1"/>
      <c r="G113" s="3"/>
      <c r="I113" s="2"/>
      <c r="J113" s="2"/>
      <c r="K113" s="3"/>
      <c r="L113" s="3"/>
    </row>
    <row r="114" spans="3:12" x14ac:dyDescent="0.25">
      <c r="C114" s="3"/>
      <c r="D114" s="3"/>
      <c r="E114" s="1"/>
      <c r="F114" s="1"/>
      <c r="G114" s="3"/>
      <c r="I114" s="2"/>
      <c r="J114" s="2"/>
      <c r="K114" s="3"/>
      <c r="L114" s="3"/>
    </row>
    <row r="115" spans="3:12" x14ac:dyDescent="0.25">
      <c r="C115" s="3"/>
      <c r="D115" s="3"/>
      <c r="E115" s="1"/>
      <c r="F115" s="1"/>
      <c r="G115" s="3"/>
      <c r="I115" s="2"/>
      <c r="J115" s="2"/>
      <c r="K115" s="3"/>
      <c r="L115" s="3"/>
    </row>
    <row r="116" spans="3:12" x14ac:dyDescent="0.25">
      <c r="C116" s="3"/>
      <c r="D116" s="3"/>
      <c r="E116" s="1"/>
      <c r="F116" s="1"/>
      <c r="G116" s="3"/>
      <c r="I116" s="2"/>
      <c r="J116" s="2"/>
      <c r="K116" s="3"/>
      <c r="L116" s="3"/>
    </row>
    <row r="117" spans="3:12" x14ac:dyDescent="0.25">
      <c r="C117" s="3"/>
      <c r="D117" s="3"/>
      <c r="E117" s="1"/>
      <c r="F117" s="1"/>
      <c r="G117" s="3"/>
      <c r="I117" s="2"/>
      <c r="J117" s="2"/>
      <c r="K117" s="3"/>
      <c r="L117" s="3"/>
    </row>
    <row r="118" spans="3:12" x14ac:dyDescent="0.25">
      <c r="C118" s="3"/>
      <c r="D118" s="3"/>
      <c r="E118" s="1"/>
      <c r="F118" s="1"/>
      <c r="G118" s="3"/>
      <c r="I118" s="2"/>
      <c r="J118" s="2"/>
      <c r="K118" s="3"/>
      <c r="L118" s="3"/>
    </row>
    <row r="119" spans="3:12" x14ac:dyDescent="0.25">
      <c r="C119" s="3"/>
      <c r="D119" s="3"/>
      <c r="E119" s="1"/>
      <c r="F119" s="1"/>
      <c r="G119" s="3"/>
      <c r="I119" s="2"/>
      <c r="J119" s="2"/>
      <c r="K119" s="3"/>
      <c r="L119" s="3"/>
    </row>
    <row r="120" spans="3:12" x14ac:dyDescent="0.25">
      <c r="C120" s="3"/>
      <c r="D120" s="3"/>
      <c r="E120" s="1"/>
      <c r="F120" s="1"/>
      <c r="G120" s="3"/>
      <c r="I120" s="2"/>
      <c r="J120" s="2"/>
      <c r="K120" s="3"/>
      <c r="L120" s="3"/>
    </row>
    <row r="121" spans="3:12" x14ac:dyDescent="0.25">
      <c r="C121" s="3"/>
      <c r="D121" s="3"/>
      <c r="E121" s="1"/>
      <c r="F121" s="1"/>
      <c r="G121" s="3"/>
      <c r="I121" s="2"/>
      <c r="J121" s="2"/>
      <c r="K121" s="3"/>
      <c r="L121" s="3"/>
    </row>
    <row r="122" spans="3:12" x14ac:dyDescent="0.25">
      <c r="C122" s="3"/>
      <c r="D122" s="3"/>
      <c r="E122" s="1"/>
      <c r="F122" s="1"/>
      <c r="G122" s="3"/>
      <c r="I122" s="2"/>
      <c r="J122" s="2"/>
      <c r="K122" s="3"/>
      <c r="L122" s="3"/>
    </row>
    <row r="123" spans="3:12" x14ac:dyDescent="0.25">
      <c r="C123" s="3"/>
      <c r="D123" s="3"/>
      <c r="E123" s="1"/>
      <c r="F123" s="1"/>
      <c r="G123" s="3"/>
      <c r="I123" s="2"/>
      <c r="J123" s="2"/>
      <c r="K123" s="3"/>
      <c r="L123" s="3"/>
    </row>
    <row r="124" spans="3:12" x14ac:dyDescent="0.25">
      <c r="C124" s="3"/>
      <c r="D124" s="3"/>
      <c r="E124" s="1"/>
      <c r="F124" s="1"/>
      <c r="G124" s="3"/>
      <c r="I124" s="2"/>
      <c r="J124" s="2"/>
      <c r="K124" s="3"/>
      <c r="L124" s="3"/>
    </row>
    <row r="125" spans="3:12" x14ac:dyDescent="0.25">
      <c r="C125" s="3"/>
      <c r="D125" s="3"/>
      <c r="E125" s="1"/>
      <c r="F125" s="1"/>
      <c r="G125" s="3"/>
      <c r="I125" s="2"/>
      <c r="J125" s="2"/>
      <c r="K125" s="3"/>
      <c r="L125" s="3"/>
    </row>
    <row r="126" spans="3:12" x14ac:dyDescent="0.25">
      <c r="C126" s="3"/>
      <c r="D126" s="3"/>
      <c r="E126" s="1"/>
      <c r="F126" s="1"/>
      <c r="G126" s="3"/>
      <c r="I126" s="2"/>
      <c r="J126" s="2"/>
      <c r="K126" s="3"/>
      <c r="L126" s="3"/>
    </row>
    <row r="127" spans="3:12" x14ac:dyDescent="0.25">
      <c r="C127" s="3"/>
      <c r="D127" s="3"/>
      <c r="E127" s="1"/>
      <c r="F127" s="1"/>
      <c r="G127" s="3"/>
      <c r="I127" s="2"/>
      <c r="J127" s="2"/>
      <c r="K127" s="3"/>
      <c r="L127" s="3"/>
    </row>
    <row r="128" spans="3:12" x14ac:dyDescent="0.25">
      <c r="C128" s="3"/>
      <c r="D128" s="3"/>
      <c r="E128" s="1"/>
      <c r="F128" s="1"/>
      <c r="G128" s="3"/>
      <c r="I128" s="2"/>
      <c r="J128" s="2"/>
      <c r="K128" s="3"/>
      <c r="L128" s="3"/>
    </row>
    <row r="129" spans="3:12" x14ac:dyDescent="0.25">
      <c r="C129" s="3"/>
      <c r="D129" s="3"/>
      <c r="E129" s="1"/>
      <c r="F129" s="1"/>
      <c r="G129" s="3"/>
      <c r="I129" s="2"/>
      <c r="J129" s="2"/>
      <c r="K129" s="3"/>
      <c r="L129" s="3"/>
    </row>
    <row r="130" spans="3:12" x14ac:dyDescent="0.25">
      <c r="C130" s="3"/>
      <c r="D130" s="3"/>
      <c r="E130" s="1"/>
      <c r="F130" s="1"/>
      <c r="G130" s="3"/>
      <c r="I130" s="2"/>
      <c r="J130" s="2"/>
      <c r="K130" s="3"/>
      <c r="L130" s="3"/>
    </row>
    <row r="131" spans="3:12" x14ac:dyDescent="0.25">
      <c r="C131" s="3"/>
      <c r="D131" s="3"/>
      <c r="E131" s="1"/>
      <c r="F131" s="1"/>
      <c r="G131" s="3"/>
      <c r="I131" s="2"/>
      <c r="J131" s="2"/>
      <c r="K131" s="3"/>
      <c r="L131" s="3"/>
    </row>
    <row r="132" spans="3:12" x14ac:dyDescent="0.25">
      <c r="C132" s="3"/>
      <c r="D132" s="3"/>
      <c r="E132" s="1"/>
      <c r="F132" s="1"/>
      <c r="G132" s="3"/>
      <c r="I132" s="2"/>
      <c r="J132" s="2"/>
      <c r="K132" s="3"/>
      <c r="L132" s="3"/>
    </row>
    <row r="133" spans="3:12" x14ac:dyDescent="0.25">
      <c r="C133" s="3"/>
      <c r="D133" s="3"/>
      <c r="E133" s="1"/>
      <c r="F133" s="1"/>
      <c r="G133" s="3"/>
      <c r="I133" s="2"/>
      <c r="J133" s="2"/>
      <c r="K133" s="3"/>
      <c r="L133" s="3"/>
    </row>
    <row r="134" spans="3:12" x14ac:dyDescent="0.25">
      <c r="C134" s="3"/>
      <c r="D134" s="3"/>
      <c r="E134" s="1"/>
      <c r="F134" s="1"/>
      <c r="G134" s="3"/>
      <c r="I134" s="2"/>
      <c r="J134" s="2"/>
      <c r="K134" s="3"/>
      <c r="L134" s="3"/>
    </row>
    <row r="135" spans="3:12" x14ac:dyDescent="0.25">
      <c r="C135" s="3"/>
      <c r="D135" s="3"/>
      <c r="E135" s="1"/>
      <c r="F135" s="1"/>
      <c r="G135" s="3"/>
      <c r="I135" s="2"/>
      <c r="J135" s="2"/>
      <c r="K135" s="3"/>
      <c r="L135" s="3"/>
    </row>
    <row r="136" spans="3:12" x14ac:dyDescent="0.25">
      <c r="C136" s="3"/>
      <c r="D136" s="3"/>
      <c r="E136" s="1"/>
      <c r="F136" s="1"/>
      <c r="G136" s="3"/>
      <c r="I136" s="2"/>
      <c r="J136" s="2"/>
      <c r="K136" s="3"/>
      <c r="L136" s="3"/>
    </row>
    <row r="137" spans="3:12" x14ac:dyDescent="0.25">
      <c r="C137" s="3"/>
      <c r="D137" s="3"/>
      <c r="E137" s="1"/>
      <c r="F137" s="1"/>
      <c r="G137" s="3"/>
      <c r="I137" s="2"/>
      <c r="J137" s="2"/>
      <c r="K137" s="3"/>
      <c r="L137" s="3"/>
    </row>
    <row r="138" spans="3:12" x14ac:dyDescent="0.25">
      <c r="C138" s="3"/>
      <c r="D138" s="3"/>
      <c r="E138" s="1"/>
      <c r="F138" s="1"/>
      <c r="G138" s="3"/>
      <c r="I138" s="2"/>
      <c r="J138" s="2"/>
      <c r="K138" s="3"/>
      <c r="L138" s="3"/>
    </row>
    <row r="139" spans="3:12" x14ac:dyDescent="0.25">
      <c r="C139" s="3"/>
      <c r="D139" s="3"/>
      <c r="E139" s="1"/>
      <c r="F139" s="1"/>
      <c r="G139" s="3"/>
      <c r="I139" s="2"/>
      <c r="J139" s="2"/>
      <c r="K139" s="3"/>
      <c r="L139" s="3"/>
    </row>
    <row r="140" spans="3:12" x14ac:dyDescent="0.25">
      <c r="C140" s="3"/>
      <c r="D140" s="3"/>
      <c r="E140" s="1"/>
      <c r="F140" s="1"/>
      <c r="G140" s="3"/>
      <c r="I140" s="2"/>
      <c r="J140" s="2"/>
      <c r="K140" s="3"/>
      <c r="L140" s="3"/>
    </row>
    <row r="141" spans="3:12" x14ac:dyDescent="0.25">
      <c r="C141" s="3"/>
      <c r="D141" s="3"/>
      <c r="E141" s="1"/>
      <c r="F141" s="1"/>
      <c r="G141" s="3"/>
      <c r="I141" s="2"/>
      <c r="J141" s="2"/>
      <c r="K141" s="3"/>
      <c r="L141" s="3"/>
    </row>
    <row r="142" spans="3:12" x14ac:dyDescent="0.25">
      <c r="C142" s="3"/>
      <c r="D142" s="3"/>
      <c r="E142" s="1"/>
      <c r="F142" s="1"/>
      <c r="G142" s="3"/>
      <c r="I142" s="2"/>
      <c r="J142" s="2"/>
      <c r="K142" s="3"/>
      <c r="L142" s="3"/>
    </row>
    <row r="143" spans="3:12" x14ac:dyDescent="0.25">
      <c r="C143" s="3"/>
      <c r="D143" s="3"/>
      <c r="E143" s="1"/>
      <c r="F143" s="1"/>
      <c r="G143" s="3"/>
      <c r="I143" s="2"/>
      <c r="J143" s="2"/>
      <c r="K143" s="3"/>
      <c r="L143" s="3"/>
    </row>
    <row r="144" spans="3:12" x14ac:dyDescent="0.25">
      <c r="C144" s="3"/>
      <c r="D144" s="3"/>
      <c r="E144" s="1"/>
      <c r="F144" s="1"/>
      <c r="G144" s="3"/>
      <c r="I144" s="2"/>
      <c r="J144" s="2"/>
      <c r="K144" s="3"/>
      <c r="L144" s="3"/>
    </row>
    <row r="145" spans="3:12" x14ac:dyDescent="0.25">
      <c r="C145" s="3"/>
      <c r="D145" s="3"/>
      <c r="E145" s="1"/>
      <c r="F145" s="1"/>
      <c r="G145" s="3"/>
      <c r="I145" s="2"/>
      <c r="J145" s="2"/>
      <c r="K145" s="3"/>
      <c r="L145" s="3"/>
    </row>
    <row r="146" spans="3:12" x14ac:dyDescent="0.25">
      <c r="C146" s="3"/>
      <c r="D146" s="3"/>
      <c r="E146" s="1"/>
      <c r="F146" s="1"/>
      <c r="G146" s="3"/>
      <c r="I146" s="2"/>
      <c r="J146" s="2"/>
      <c r="K146" s="3"/>
      <c r="L146" s="3"/>
    </row>
    <row r="147" spans="3:12" x14ac:dyDescent="0.25">
      <c r="C147" s="3"/>
      <c r="D147" s="3"/>
      <c r="E147" s="1"/>
      <c r="F147" s="1"/>
      <c r="G147" s="3"/>
      <c r="I147" s="2"/>
      <c r="J147" s="2"/>
      <c r="K147" s="3"/>
      <c r="L147" s="3"/>
    </row>
    <row r="148" spans="3:12" x14ac:dyDescent="0.25">
      <c r="C148" s="3"/>
      <c r="D148" s="3"/>
      <c r="E148" s="1"/>
      <c r="F148" s="1"/>
      <c r="G148" s="3"/>
      <c r="I148" s="2"/>
      <c r="J148" s="2"/>
      <c r="K148" s="3"/>
      <c r="L148" s="3"/>
    </row>
    <row r="149" spans="3:12" x14ac:dyDescent="0.25">
      <c r="C149" s="3"/>
      <c r="D149" s="3"/>
      <c r="E149" s="1"/>
      <c r="F149" s="1"/>
      <c r="G149" s="3"/>
      <c r="I149" s="2"/>
      <c r="J149" s="2"/>
      <c r="K149" s="3"/>
      <c r="L149" s="3"/>
    </row>
    <row r="150" spans="3:12" x14ac:dyDescent="0.25">
      <c r="C150" s="3"/>
      <c r="D150" s="3"/>
      <c r="E150" s="1"/>
      <c r="F150" s="1"/>
      <c r="G150" s="3"/>
      <c r="I150" s="2"/>
      <c r="J150" s="2"/>
      <c r="K150" s="3"/>
      <c r="L150" s="3"/>
    </row>
    <row r="151" spans="3:12" x14ac:dyDescent="0.25">
      <c r="C151" s="3"/>
      <c r="D151" s="3"/>
      <c r="E151" s="1"/>
      <c r="F151" s="1"/>
      <c r="G151" s="3"/>
      <c r="I151" s="2"/>
      <c r="J151" s="2"/>
      <c r="K151" s="3"/>
      <c r="L151" s="3"/>
    </row>
    <row r="152" spans="3:12" x14ac:dyDescent="0.25">
      <c r="C152" s="3"/>
      <c r="D152" s="3"/>
      <c r="E152" s="1"/>
      <c r="F152" s="1"/>
      <c r="G152" s="3"/>
      <c r="I152" s="2"/>
      <c r="J152" s="2"/>
      <c r="K152" s="3"/>
      <c r="L152" s="3"/>
    </row>
    <row r="153" spans="3:12" x14ac:dyDescent="0.25">
      <c r="C153" s="3"/>
      <c r="D153" s="3"/>
      <c r="E153" s="1"/>
      <c r="F153" s="1"/>
      <c r="G153" s="3"/>
      <c r="I153" s="2"/>
      <c r="J153" s="2"/>
      <c r="K153" s="3"/>
      <c r="L153" s="3"/>
    </row>
    <row r="154" spans="3:12" x14ac:dyDescent="0.25">
      <c r="C154" s="3"/>
      <c r="D154" s="3"/>
      <c r="E154" s="1"/>
      <c r="F154" s="1"/>
      <c r="G154" s="3"/>
      <c r="I154" s="2"/>
      <c r="J154" s="2"/>
      <c r="K154" s="3"/>
      <c r="L154" s="3"/>
    </row>
    <row r="155" spans="3:12" x14ac:dyDescent="0.25">
      <c r="C155" s="3"/>
      <c r="D155" s="3"/>
      <c r="E155" s="1"/>
      <c r="F155" s="1"/>
      <c r="G155" s="3"/>
      <c r="I155" s="2"/>
      <c r="J155" s="2"/>
      <c r="K155" s="3"/>
      <c r="L155" s="3"/>
    </row>
    <row r="156" spans="3:12" x14ac:dyDescent="0.25">
      <c r="C156" s="3"/>
      <c r="D156" s="3"/>
      <c r="E156" s="1"/>
      <c r="F156" s="1"/>
      <c r="G156" s="3"/>
      <c r="I156" s="2"/>
      <c r="J156" s="2"/>
      <c r="K156" s="3"/>
      <c r="L156" s="3"/>
    </row>
    <row r="157" spans="3:12" x14ac:dyDescent="0.25">
      <c r="C157" s="3"/>
      <c r="D157" s="3"/>
      <c r="E157" s="1"/>
      <c r="F157" s="1"/>
      <c r="G157" s="3"/>
      <c r="I157" s="2"/>
      <c r="J157" s="2"/>
      <c r="K157" s="3"/>
      <c r="L157" s="3"/>
    </row>
    <row r="158" spans="3:12" x14ac:dyDescent="0.25">
      <c r="C158" s="3"/>
      <c r="D158" s="3"/>
      <c r="E158" s="1"/>
      <c r="F158" s="1"/>
      <c r="G158" s="3"/>
      <c r="I158" s="2"/>
      <c r="J158" s="2"/>
      <c r="K158" s="3"/>
      <c r="L158" s="3"/>
    </row>
    <row r="159" spans="3:12" x14ac:dyDescent="0.25">
      <c r="C159" s="3"/>
      <c r="D159" s="3"/>
      <c r="E159" s="1"/>
      <c r="F159" s="1"/>
      <c r="G159" s="3"/>
      <c r="I159" s="2"/>
      <c r="J159" s="2"/>
      <c r="K159" s="3"/>
      <c r="L159" s="3"/>
    </row>
    <row r="160" spans="3:12" x14ac:dyDescent="0.25">
      <c r="C160" s="3"/>
      <c r="D160" s="3"/>
      <c r="E160" s="1"/>
      <c r="F160" s="1"/>
      <c r="G160" s="3"/>
      <c r="I160" s="2"/>
      <c r="J160" s="2"/>
      <c r="K160" s="3"/>
      <c r="L160" s="3"/>
    </row>
    <row r="161" spans="3:12" x14ac:dyDescent="0.25">
      <c r="C161" s="3"/>
      <c r="D161" s="3"/>
      <c r="E161" s="1"/>
      <c r="F161" s="1"/>
      <c r="G161" s="3"/>
      <c r="I161" s="2"/>
      <c r="J161" s="2"/>
      <c r="K161" s="3"/>
      <c r="L161" s="3"/>
    </row>
    <row r="162" spans="3:12" x14ac:dyDescent="0.25">
      <c r="C162" s="3"/>
      <c r="D162" s="3"/>
      <c r="E162" s="1"/>
      <c r="F162" s="1"/>
      <c r="G162" s="3"/>
      <c r="I162" s="2"/>
      <c r="J162" s="2"/>
      <c r="K162" s="3"/>
      <c r="L162" s="3"/>
    </row>
    <row r="163" spans="3:12" x14ac:dyDescent="0.25">
      <c r="C163" s="3"/>
      <c r="D163" s="3"/>
      <c r="E163" s="1"/>
      <c r="F163" s="1"/>
      <c r="G163" s="3"/>
      <c r="I163" s="2"/>
      <c r="J163" s="2"/>
      <c r="K163" s="3"/>
      <c r="L163" s="3"/>
    </row>
    <row r="164" spans="3:12" x14ac:dyDescent="0.25">
      <c r="C164" s="3"/>
      <c r="D164" s="3"/>
      <c r="E164" s="1"/>
      <c r="F164" s="1"/>
      <c r="G164" s="3"/>
      <c r="I164" s="2"/>
      <c r="J164" s="2"/>
      <c r="K164" s="3"/>
      <c r="L164" s="3"/>
    </row>
    <row r="165" spans="3:12" x14ac:dyDescent="0.25">
      <c r="C165" s="3"/>
      <c r="D165" s="3"/>
      <c r="E165" s="1"/>
      <c r="F165" s="1"/>
      <c r="G165" s="3"/>
      <c r="I165" s="2"/>
      <c r="J165" s="2"/>
      <c r="K165" s="3"/>
      <c r="L165" s="3"/>
    </row>
    <row r="166" spans="3:12" x14ac:dyDescent="0.25">
      <c r="C166" s="3"/>
      <c r="D166" s="3"/>
      <c r="E166" s="1"/>
      <c r="F166" s="1"/>
      <c r="G166" s="3"/>
      <c r="I166" s="2"/>
      <c r="J166" s="2"/>
      <c r="K166" s="3"/>
      <c r="L166" s="3"/>
    </row>
    <row r="167" spans="3:12" x14ac:dyDescent="0.25">
      <c r="C167" s="3"/>
      <c r="D167" s="3"/>
      <c r="E167" s="1"/>
      <c r="F167" s="1"/>
      <c r="G167" s="3"/>
      <c r="I167" s="2"/>
      <c r="J167" s="2"/>
      <c r="K167" s="3"/>
      <c r="L167" s="3"/>
    </row>
    <row r="168" spans="3:12" x14ac:dyDescent="0.25">
      <c r="C168" s="3"/>
      <c r="D168" s="3"/>
      <c r="E168" s="1"/>
      <c r="F168" s="1"/>
      <c r="G168" s="3"/>
      <c r="I168" s="2"/>
      <c r="J168" s="2"/>
      <c r="K168" s="3"/>
      <c r="L168" s="3"/>
    </row>
    <row r="169" spans="3:12" x14ac:dyDescent="0.25">
      <c r="C169" s="3"/>
      <c r="D169" s="3"/>
      <c r="E169" s="1"/>
      <c r="F169" s="1"/>
      <c r="G169" s="3"/>
      <c r="I169" s="2"/>
      <c r="J169" s="2"/>
      <c r="K169" s="3"/>
      <c r="L169" s="3"/>
    </row>
    <row r="170" spans="3:12" x14ac:dyDescent="0.25">
      <c r="C170" s="3"/>
      <c r="D170" s="3"/>
      <c r="E170" s="1"/>
      <c r="F170" s="1"/>
      <c r="G170" s="3"/>
      <c r="I170" s="2"/>
      <c r="J170" s="2"/>
      <c r="K170" s="3"/>
      <c r="L170" s="3"/>
    </row>
    <row r="171" spans="3:12" x14ac:dyDescent="0.25">
      <c r="C171" s="3"/>
      <c r="D171" s="3"/>
      <c r="E171" s="1"/>
      <c r="F171" s="1"/>
      <c r="G171" s="3"/>
      <c r="I171" s="2"/>
      <c r="J171" s="2"/>
      <c r="K171" s="3"/>
      <c r="L171" s="3"/>
    </row>
    <row r="172" spans="3:12" x14ac:dyDescent="0.25">
      <c r="C172" s="3"/>
      <c r="D172" s="3"/>
      <c r="E172" s="1"/>
      <c r="F172" s="1"/>
      <c r="G172" s="3"/>
      <c r="I172" s="2"/>
      <c r="J172" s="2"/>
      <c r="K172" s="3"/>
      <c r="L172" s="3"/>
    </row>
    <row r="173" spans="3:12" x14ac:dyDescent="0.25">
      <c r="C173" s="3"/>
      <c r="D173" s="3"/>
      <c r="E173" s="1"/>
      <c r="F173" s="1"/>
      <c r="G173" s="3"/>
      <c r="I173" s="2"/>
      <c r="J173" s="2"/>
      <c r="K173" s="3"/>
      <c r="L173" s="3"/>
    </row>
    <row r="174" spans="3:12" x14ac:dyDescent="0.25">
      <c r="C174" s="3"/>
      <c r="D174" s="3"/>
      <c r="E174" s="1"/>
      <c r="F174" s="1"/>
      <c r="G174" s="3"/>
      <c r="I174" s="2"/>
      <c r="J174" s="2"/>
      <c r="K174" s="3"/>
      <c r="L174" s="3"/>
    </row>
    <row r="175" spans="3:12" x14ac:dyDescent="0.25">
      <c r="C175" s="3"/>
      <c r="D175" s="3"/>
      <c r="E175" s="1"/>
      <c r="F175" s="1"/>
      <c r="G175" s="3"/>
      <c r="I175" s="2"/>
      <c r="J175" s="2"/>
      <c r="K175" s="3"/>
      <c r="L175" s="3"/>
    </row>
    <row r="176" spans="3:12" x14ac:dyDescent="0.25">
      <c r="C176" s="3"/>
      <c r="D176" s="3"/>
      <c r="E176" s="1"/>
      <c r="F176" s="1"/>
      <c r="G176" s="3"/>
      <c r="I176" s="2"/>
      <c r="J176" s="2"/>
      <c r="K176" s="3"/>
      <c r="L176" s="3"/>
    </row>
    <row r="177" spans="3:12" x14ac:dyDescent="0.25">
      <c r="C177" s="3"/>
      <c r="D177" s="3"/>
      <c r="E177" s="1"/>
      <c r="F177" s="1"/>
      <c r="G177" s="3"/>
      <c r="I177" s="2"/>
      <c r="J177" s="2"/>
      <c r="K177" s="3"/>
      <c r="L177" s="3"/>
    </row>
    <row r="178" spans="3:12" x14ac:dyDescent="0.25">
      <c r="C178" s="3"/>
      <c r="D178" s="3"/>
      <c r="E178" s="1"/>
      <c r="F178" s="1"/>
      <c r="G178" s="3"/>
      <c r="I178" s="2"/>
      <c r="J178" s="2"/>
      <c r="K178" s="3"/>
      <c r="L178" s="3"/>
    </row>
    <row r="179" spans="3:12" x14ac:dyDescent="0.25">
      <c r="C179" s="3"/>
      <c r="D179" s="3"/>
      <c r="E179" s="1"/>
      <c r="F179" s="1"/>
      <c r="G179" s="3"/>
      <c r="I179" s="2"/>
      <c r="J179" s="2"/>
      <c r="K179" s="3"/>
      <c r="L179" s="3"/>
    </row>
    <row r="180" spans="3:12" x14ac:dyDescent="0.25">
      <c r="C180" s="3"/>
      <c r="D180" s="3"/>
      <c r="E180" s="1"/>
      <c r="F180" s="1"/>
      <c r="G180" s="3"/>
      <c r="I180" s="2"/>
      <c r="J180" s="2"/>
      <c r="K180" s="3"/>
      <c r="L180" s="3"/>
    </row>
    <row r="181" spans="3:12" x14ac:dyDescent="0.25">
      <c r="C181" s="3"/>
      <c r="D181" s="3"/>
      <c r="E181" s="1"/>
      <c r="F181" s="1"/>
      <c r="G181" s="3"/>
      <c r="I181" s="2"/>
      <c r="J181" s="2"/>
      <c r="K181" s="3"/>
      <c r="L181" s="3"/>
    </row>
    <row r="182" spans="3:12" x14ac:dyDescent="0.25">
      <c r="C182" s="3"/>
      <c r="D182" s="3"/>
      <c r="E182" s="1"/>
      <c r="F182" s="1"/>
      <c r="G182" s="3"/>
      <c r="I182" s="2"/>
      <c r="J182" s="2"/>
      <c r="K182" s="3"/>
      <c r="L182" s="3"/>
    </row>
    <row r="183" spans="3:12" x14ac:dyDescent="0.25">
      <c r="C183" s="3"/>
      <c r="D183" s="3"/>
      <c r="E183" s="1"/>
      <c r="F183" s="1"/>
      <c r="G183" s="3"/>
      <c r="I183" s="2"/>
      <c r="J183" s="2"/>
      <c r="K183" s="3"/>
      <c r="L183" s="3"/>
    </row>
    <row r="184" spans="3:12" x14ac:dyDescent="0.25">
      <c r="C184" s="3"/>
      <c r="D184" s="3"/>
      <c r="E184" s="1"/>
      <c r="F184" s="1"/>
      <c r="G184" s="3"/>
      <c r="I184" s="2"/>
      <c r="J184" s="2"/>
      <c r="K184" s="3"/>
      <c r="L184" s="3"/>
    </row>
    <row r="185" spans="3:12" x14ac:dyDescent="0.25">
      <c r="C185" s="3"/>
      <c r="D185" s="3"/>
      <c r="E185" s="1"/>
      <c r="F185" s="1"/>
      <c r="G185" s="3"/>
      <c r="I185" s="2"/>
      <c r="J185" s="2"/>
      <c r="K185" s="3"/>
      <c r="L185" s="3"/>
    </row>
    <row r="186" spans="3:12" x14ac:dyDescent="0.25">
      <c r="C186" s="3"/>
      <c r="D186" s="3"/>
      <c r="E186" s="1"/>
      <c r="F186" s="1"/>
      <c r="G186" s="3"/>
      <c r="I186" s="2"/>
      <c r="J186" s="2"/>
      <c r="K186" s="3"/>
      <c r="L186" s="3"/>
    </row>
    <row r="187" spans="3:12" x14ac:dyDescent="0.25">
      <c r="C187" s="3"/>
      <c r="D187" s="3"/>
      <c r="E187" s="1"/>
      <c r="F187" s="1"/>
      <c r="G187" s="3"/>
      <c r="I187" s="2"/>
      <c r="J187" s="2"/>
      <c r="K187" s="3"/>
      <c r="L187" s="3"/>
    </row>
    <row r="188" spans="3:12" x14ac:dyDescent="0.25">
      <c r="C188" s="3"/>
      <c r="D188" s="3"/>
      <c r="E188" s="1"/>
      <c r="F188" s="1"/>
      <c r="G188" s="3"/>
      <c r="I188" s="2"/>
      <c r="J188" s="2"/>
      <c r="K188" s="3"/>
      <c r="L188" s="3"/>
    </row>
    <row r="189" spans="3:12" x14ac:dyDescent="0.25">
      <c r="C189" s="3"/>
      <c r="D189" s="3"/>
      <c r="E189" s="1"/>
      <c r="F189" s="1"/>
      <c r="G189" s="3"/>
      <c r="I189" s="2"/>
      <c r="J189" s="2"/>
      <c r="K189" s="3"/>
      <c r="L189" s="3"/>
    </row>
    <row r="190" spans="3:12" x14ac:dyDescent="0.25">
      <c r="C190" s="3"/>
      <c r="D190" s="3"/>
      <c r="E190" s="1"/>
      <c r="F190" s="1"/>
      <c r="G190" s="3"/>
      <c r="I190" s="2"/>
      <c r="J190" s="2"/>
      <c r="K190" s="3"/>
      <c r="L190" s="3"/>
    </row>
    <row r="191" spans="3:12" x14ac:dyDescent="0.25">
      <c r="C191" s="3"/>
      <c r="D191" s="3"/>
      <c r="E191" s="1"/>
      <c r="F191" s="1"/>
      <c r="G191" s="3"/>
      <c r="I191" s="2"/>
      <c r="J191" s="2"/>
      <c r="K191" s="3"/>
      <c r="L191" s="3"/>
    </row>
    <row r="192" spans="3:12" x14ac:dyDescent="0.25">
      <c r="C192" s="3"/>
      <c r="D192" s="3"/>
      <c r="E192" s="1"/>
      <c r="F192" s="1"/>
      <c r="G192" s="3"/>
      <c r="I192" s="2"/>
      <c r="J192" s="2"/>
      <c r="K192" s="3"/>
      <c r="L192" s="3"/>
    </row>
    <row r="193" spans="3:12" x14ac:dyDescent="0.25">
      <c r="C193" s="3"/>
      <c r="D193" s="3"/>
      <c r="E193" s="1"/>
      <c r="F193" s="1"/>
      <c r="G193" s="3"/>
      <c r="I193" s="2"/>
      <c r="J193" s="2"/>
      <c r="K193" s="3"/>
      <c r="L193" s="3"/>
    </row>
    <row r="194" spans="3:12" x14ac:dyDescent="0.25">
      <c r="C194" s="3"/>
      <c r="D194" s="3"/>
      <c r="E194" s="1"/>
      <c r="F194" s="1"/>
      <c r="G194" s="3"/>
      <c r="I194" s="2"/>
      <c r="J194" s="2"/>
      <c r="K194" s="3"/>
      <c r="L194" s="3"/>
    </row>
    <row r="195" spans="3:12" x14ac:dyDescent="0.25">
      <c r="C195" s="3"/>
      <c r="D195" s="3"/>
      <c r="E195" s="1"/>
      <c r="F195" s="1"/>
      <c r="G195" s="3"/>
      <c r="I195" s="2"/>
      <c r="J195" s="2"/>
      <c r="K195" s="3"/>
      <c r="L195" s="3"/>
    </row>
    <row r="196" spans="3:12" x14ac:dyDescent="0.25">
      <c r="C196" s="3"/>
      <c r="D196" s="3"/>
      <c r="E196" s="1"/>
      <c r="F196" s="1"/>
      <c r="G196" s="3"/>
      <c r="I196" s="2"/>
      <c r="J196" s="2"/>
      <c r="K196" s="3"/>
      <c r="L196" s="3"/>
    </row>
    <row r="197" spans="3:12" x14ac:dyDescent="0.25">
      <c r="C197" s="3"/>
      <c r="D197" s="3"/>
      <c r="E197" s="1"/>
      <c r="F197" s="1"/>
      <c r="G197" s="3"/>
      <c r="I197" s="2"/>
      <c r="J197" s="2"/>
      <c r="K197" s="3"/>
      <c r="L197" s="3"/>
    </row>
    <row r="198" spans="3:12" x14ac:dyDescent="0.25">
      <c r="C198" s="3"/>
      <c r="D198" s="3"/>
      <c r="E198" s="1"/>
      <c r="F198" s="1"/>
      <c r="G198" s="3"/>
      <c r="I198" s="2"/>
      <c r="J198" s="2"/>
      <c r="K198" s="3"/>
      <c r="L198" s="3"/>
    </row>
    <row r="199" spans="3:12" x14ac:dyDescent="0.25">
      <c r="C199" s="3"/>
      <c r="D199" s="3"/>
      <c r="E199" s="1"/>
      <c r="F199" s="1"/>
      <c r="G199" s="3"/>
      <c r="I199" s="2"/>
      <c r="J199" s="2"/>
      <c r="K199" s="3"/>
      <c r="L199" s="3"/>
    </row>
    <row r="200" spans="3:12" x14ac:dyDescent="0.25">
      <c r="C200" s="3"/>
      <c r="D200" s="3"/>
      <c r="E200" s="1"/>
      <c r="F200" s="1"/>
      <c r="G200" s="3"/>
      <c r="I200" s="2"/>
      <c r="J200" s="2"/>
      <c r="K200" s="3"/>
      <c r="L200" s="3"/>
    </row>
    <row r="201" spans="3:12" x14ac:dyDescent="0.25">
      <c r="C201" s="3"/>
      <c r="D201" s="3"/>
      <c r="E201" s="1"/>
      <c r="F201" s="1"/>
      <c r="G201" s="3"/>
      <c r="I201" s="2"/>
      <c r="J201" s="2"/>
      <c r="K201" s="3"/>
      <c r="L201" s="3"/>
    </row>
    <row r="202" spans="3:12" x14ac:dyDescent="0.25">
      <c r="C202" s="3"/>
      <c r="D202" s="3"/>
      <c r="E202" s="1"/>
      <c r="F202" s="1"/>
      <c r="G202" s="3"/>
      <c r="I202" s="2"/>
      <c r="J202" s="2"/>
      <c r="K202" s="3"/>
      <c r="L202" s="3"/>
    </row>
    <row r="203" spans="3:12" x14ac:dyDescent="0.25">
      <c r="C203" s="3"/>
      <c r="D203" s="3"/>
      <c r="E203" s="1"/>
      <c r="F203" s="1"/>
      <c r="G203" s="3"/>
      <c r="I203" s="2"/>
      <c r="J203" s="2"/>
      <c r="K203" s="3"/>
      <c r="L203" s="3"/>
    </row>
    <row r="204" spans="3:12" x14ac:dyDescent="0.25">
      <c r="C204" s="3"/>
      <c r="D204" s="3"/>
      <c r="E204" s="1"/>
      <c r="F204" s="1"/>
      <c r="G204" s="3"/>
      <c r="I204" s="2"/>
      <c r="J204" s="2"/>
      <c r="K204" s="3"/>
      <c r="L204" s="3"/>
    </row>
    <row r="205" spans="3:12" x14ac:dyDescent="0.25">
      <c r="C205" s="3"/>
      <c r="D205" s="3"/>
      <c r="E205" s="1"/>
      <c r="F205" s="1"/>
      <c r="G205" s="3"/>
      <c r="I205" s="2"/>
      <c r="J205" s="2"/>
      <c r="K205" s="3"/>
      <c r="L205" s="3"/>
    </row>
    <row r="206" spans="3:12" x14ac:dyDescent="0.25">
      <c r="C206" s="3"/>
      <c r="D206" s="3"/>
      <c r="E206" s="1"/>
      <c r="F206" s="1"/>
      <c r="G206" s="3"/>
      <c r="I206" s="2"/>
      <c r="J206" s="2"/>
      <c r="K206" s="3"/>
      <c r="L206" s="3"/>
    </row>
    <row r="207" spans="3:12" x14ac:dyDescent="0.25">
      <c r="C207" s="3"/>
      <c r="D207" s="3"/>
      <c r="E207" s="1"/>
      <c r="F207" s="1"/>
      <c r="G207" s="3"/>
      <c r="I207" s="2"/>
      <c r="J207" s="2"/>
      <c r="K207" s="3"/>
      <c r="L207" s="3"/>
    </row>
    <row r="208" spans="3:12" x14ac:dyDescent="0.25">
      <c r="C208" s="3"/>
      <c r="D208" s="3"/>
      <c r="E208" s="1"/>
      <c r="F208" s="1"/>
      <c r="G208" s="3"/>
      <c r="I208" s="2"/>
      <c r="J208" s="2"/>
      <c r="K208" s="3"/>
      <c r="L208" s="3"/>
    </row>
    <row r="209" spans="3:12" x14ac:dyDescent="0.25">
      <c r="C209" s="3"/>
      <c r="D209" s="3"/>
      <c r="E209" s="1"/>
      <c r="F209" s="1"/>
      <c r="G209" s="3"/>
      <c r="I209" s="2"/>
      <c r="J209" s="2"/>
      <c r="K209" s="3"/>
      <c r="L209" s="3"/>
    </row>
    <row r="210" spans="3:12" x14ac:dyDescent="0.25">
      <c r="C210" s="3"/>
      <c r="D210" s="3"/>
      <c r="E210" s="1"/>
      <c r="F210" s="1"/>
      <c r="G210" s="3"/>
      <c r="I210" s="2"/>
      <c r="J210" s="2"/>
      <c r="K210" s="3"/>
      <c r="L210" s="3"/>
    </row>
    <row r="211" spans="3:12" x14ac:dyDescent="0.25">
      <c r="C211" s="3"/>
      <c r="D211" s="3"/>
      <c r="E211" s="1"/>
      <c r="F211" s="1"/>
      <c r="G211" s="3"/>
      <c r="I211" s="2"/>
      <c r="J211" s="2"/>
      <c r="K211" s="3"/>
      <c r="L211" s="3"/>
    </row>
    <row r="212" spans="3:12" x14ac:dyDescent="0.25">
      <c r="C212" s="3"/>
      <c r="D212" s="3"/>
      <c r="E212" s="1"/>
      <c r="F212" s="1"/>
      <c r="G212" s="3"/>
      <c r="I212" s="2"/>
      <c r="J212" s="2"/>
      <c r="K212" s="3"/>
      <c r="L212" s="3"/>
    </row>
    <row r="213" spans="3:12" x14ac:dyDescent="0.25">
      <c r="C213" s="3"/>
      <c r="D213" s="3"/>
      <c r="E213" s="1"/>
      <c r="F213" s="1"/>
      <c r="G213" s="3"/>
      <c r="I213" s="2"/>
      <c r="J213" s="2"/>
      <c r="K213" s="3"/>
      <c r="L213" s="3"/>
    </row>
    <row r="214" spans="3:12" x14ac:dyDescent="0.25">
      <c r="C214" s="3"/>
      <c r="D214" s="3"/>
      <c r="E214" s="1"/>
      <c r="F214" s="1"/>
      <c r="G214" s="3"/>
      <c r="I214" s="2"/>
      <c r="J214" s="2"/>
      <c r="K214" s="3"/>
      <c r="L214" s="3"/>
    </row>
    <row r="215" spans="3:12" x14ac:dyDescent="0.25">
      <c r="C215" s="3"/>
      <c r="D215" s="3"/>
      <c r="E215" s="1"/>
      <c r="F215" s="1"/>
      <c r="G215" s="3"/>
      <c r="I215" s="2"/>
      <c r="J215" s="2"/>
      <c r="K215" s="3"/>
      <c r="L215" s="3"/>
    </row>
    <row r="216" spans="3:12" x14ac:dyDescent="0.25">
      <c r="C216" s="3"/>
      <c r="D216" s="3"/>
      <c r="E216" s="1"/>
      <c r="F216" s="1"/>
      <c r="G216" s="3"/>
      <c r="I216" s="2"/>
      <c r="J216" s="2"/>
      <c r="K216" s="3"/>
      <c r="L216" s="3"/>
    </row>
    <row r="217" spans="3:12" x14ac:dyDescent="0.25">
      <c r="C217" s="3"/>
      <c r="D217" s="3"/>
      <c r="E217" s="1"/>
      <c r="F217" s="1"/>
      <c r="G217" s="3"/>
      <c r="I217" s="2"/>
      <c r="J217" s="2"/>
      <c r="K217" s="3"/>
      <c r="L217" s="3"/>
    </row>
    <row r="218" spans="3:12" x14ac:dyDescent="0.25">
      <c r="C218" s="3"/>
      <c r="D218" s="3"/>
      <c r="E218" s="1"/>
      <c r="F218" s="1"/>
      <c r="G218" s="3"/>
      <c r="I218" s="2"/>
      <c r="J218" s="2"/>
      <c r="K218" s="3"/>
      <c r="L218" s="3"/>
    </row>
    <row r="219" spans="3:12" x14ac:dyDescent="0.25">
      <c r="C219" s="3"/>
      <c r="D219" s="3"/>
      <c r="E219" s="1"/>
      <c r="F219" s="1"/>
      <c r="G219" s="3"/>
      <c r="I219" s="2"/>
      <c r="J219" s="2"/>
      <c r="K219" s="3"/>
      <c r="L219" s="3"/>
    </row>
    <row r="220" spans="3:12" x14ac:dyDescent="0.25">
      <c r="C220" s="3"/>
      <c r="D220" s="3"/>
      <c r="E220" s="1"/>
      <c r="F220" s="1"/>
      <c r="G220" s="3"/>
      <c r="I220" s="2"/>
      <c r="J220" s="2"/>
      <c r="K220" s="3"/>
      <c r="L220" s="3"/>
    </row>
    <row r="221" spans="3:12" x14ac:dyDescent="0.25">
      <c r="C221" s="3"/>
      <c r="D221" s="3"/>
      <c r="E221" s="1"/>
      <c r="F221" s="1"/>
      <c r="G221" s="3"/>
      <c r="I221" s="2"/>
      <c r="J221" s="2"/>
      <c r="K221" s="3"/>
      <c r="L221" s="3"/>
    </row>
    <row r="222" spans="3:12" x14ac:dyDescent="0.25">
      <c r="C222" s="3"/>
      <c r="D222" s="3"/>
      <c r="E222" s="1"/>
      <c r="F222" s="1"/>
      <c r="G222" s="3"/>
      <c r="I222" s="2"/>
      <c r="J222" s="2"/>
      <c r="K222" s="3"/>
      <c r="L222" s="3"/>
    </row>
    <row r="223" spans="3:12" x14ac:dyDescent="0.25">
      <c r="C223" s="3"/>
      <c r="D223" s="3"/>
      <c r="E223" s="1"/>
      <c r="F223" s="1"/>
      <c r="G223" s="3"/>
      <c r="I223" s="2"/>
      <c r="J223" s="2"/>
      <c r="K223" s="3"/>
      <c r="L223" s="3"/>
    </row>
    <row r="224" spans="3:12" x14ac:dyDescent="0.25">
      <c r="C224" s="3"/>
      <c r="D224" s="3"/>
      <c r="E224" s="1"/>
      <c r="F224" s="1"/>
      <c r="G224" s="3"/>
      <c r="I224" s="2"/>
      <c r="J224" s="2"/>
      <c r="K224" s="3"/>
      <c r="L224" s="3"/>
    </row>
    <row r="225" spans="3:12" x14ac:dyDescent="0.25">
      <c r="C225" s="3"/>
      <c r="D225" s="3"/>
      <c r="E225" s="1"/>
      <c r="F225" s="1"/>
      <c r="G225" s="3"/>
      <c r="I225" s="2"/>
      <c r="J225" s="2"/>
      <c r="K225" s="3"/>
      <c r="L225" s="3"/>
    </row>
    <row r="226" spans="3:12" x14ac:dyDescent="0.25">
      <c r="C226" s="3"/>
      <c r="D226" s="3"/>
      <c r="E226" s="1"/>
      <c r="F226" s="1"/>
      <c r="G226" s="3"/>
      <c r="I226" s="2"/>
      <c r="J226" s="2"/>
      <c r="K226" s="3"/>
      <c r="L226" s="3"/>
    </row>
    <row r="227" spans="3:12" x14ac:dyDescent="0.25">
      <c r="C227" s="3"/>
      <c r="D227" s="3"/>
      <c r="E227" s="1"/>
      <c r="F227" s="1"/>
      <c r="G227" s="3"/>
      <c r="I227" s="2"/>
      <c r="J227" s="2"/>
      <c r="K227" s="3"/>
      <c r="L227" s="3"/>
    </row>
    <row r="228" spans="3:12" x14ac:dyDescent="0.25">
      <c r="C228" s="3"/>
      <c r="D228" s="3"/>
      <c r="E228" s="1"/>
      <c r="F228" s="1"/>
      <c r="G228" s="3"/>
      <c r="I228" s="2"/>
      <c r="J228" s="2"/>
      <c r="K228" s="3"/>
      <c r="L228" s="3"/>
    </row>
    <row r="229" spans="3:12" x14ac:dyDescent="0.25">
      <c r="C229" s="3"/>
      <c r="D229" s="3"/>
      <c r="E229" s="1"/>
      <c r="F229" s="1"/>
      <c r="G229" s="3"/>
      <c r="I229" s="2"/>
      <c r="J229" s="2"/>
      <c r="K229" s="3"/>
      <c r="L229" s="3"/>
    </row>
    <row r="230" spans="3:12" x14ac:dyDescent="0.25">
      <c r="C230" s="3"/>
      <c r="D230" s="3"/>
      <c r="E230" s="1"/>
      <c r="F230" s="1"/>
      <c r="G230" s="3"/>
      <c r="I230" s="2"/>
      <c r="J230" s="2"/>
      <c r="K230" s="3"/>
      <c r="L230" s="3"/>
    </row>
    <row r="231" spans="3:12" x14ac:dyDescent="0.25">
      <c r="C231" s="3"/>
      <c r="D231" s="3"/>
      <c r="E231" s="1"/>
      <c r="F231" s="1"/>
      <c r="G231" s="3"/>
      <c r="I231" s="2"/>
      <c r="J231" s="2"/>
      <c r="K231" s="3"/>
      <c r="L231" s="3"/>
    </row>
    <row r="232" spans="3:12" x14ac:dyDescent="0.25">
      <c r="C232" s="3"/>
      <c r="D232" s="3"/>
      <c r="E232" s="1"/>
      <c r="F232" s="1"/>
      <c r="G232" s="3"/>
      <c r="I232" s="2"/>
      <c r="J232" s="2"/>
      <c r="K232" s="3"/>
      <c r="L232" s="3"/>
    </row>
    <row r="233" spans="3:12" x14ac:dyDescent="0.25">
      <c r="C233" s="3"/>
      <c r="D233" s="3"/>
      <c r="E233" s="1"/>
      <c r="F233" s="1"/>
      <c r="G233" s="3"/>
      <c r="I233" s="2"/>
      <c r="J233" s="2"/>
      <c r="K233" s="3"/>
      <c r="L233" s="3"/>
    </row>
    <row r="234" spans="3:12" x14ac:dyDescent="0.25">
      <c r="C234" s="3"/>
      <c r="D234" s="3"/>
      <c r="E234" s="1"/>
      <c r="F234" s="1"/>
      <c r="G234" s="3"/>
      <c r="I234" s="2"/>
      <c r="J234" s="2"/>
      <c r="K234" s="3"/>
      <c r="L234" s="3"/>
    </row>
    <row r="235" spans="3:12" x14ac:dyDescent="0.25">
      <c r="C235" s="3"/>
      <c r="D235" s="3"/>
      <c r="E235" s="1"/>
      <c r="F235" s="1"/>
      <c r="G235" s="3"/>
      <c r="I235" s="2"/>
      <c r="J235" s="2"/>
      <c r="K235" s="3"/>
      <c r="L235" s="3"/>
    </row>
    <row r="236" spans="3:12" x14ac:dyDescent="0.25">
      <c r="C236" s="3"/>
      <c r="D236" s="3"/>
      <c r="E236" s="1"/>
      <c r="F236" s="1"/>
      <c r="G236" s="3"/>
      <c r="I236" s="2"/>
      <c r="J236" s="2"/>
      <c r="K236" s="3"/>
      <c r="L236" s="3"/>
    </row>
    <row r="237" spans="3:12" x14ac:dyDescent="0.25">
      <c r="C237" s="3"/>
      <c r="D237" s="3"/>
      <c r="E237" s="1"/>
      <c r="F237" s="1"/>
      <c r="G237" s="3"/>
      <c r="I237" s="2"/>
      <c r="J237" s="2"/>
      <c r="K237" s="3"/>
      <c r="L237" s="3"/>
    </row>
    <row r="238" spans="3:12" x14ac:dyDescent="0.25">
      <c r="C238" s="3"/>
      <c r="D238" s="3"/>
      <c r="E238" s="1"/>
      <c r="F238" s="1"/>
      <c r="G238" s="3"/>
      <c r="I238" s="2"/>
      <c r="J238" s="2"/>
      <c r="K238" s="3"/>
      <c r="L238" s="3"/>
    </row>
    <row r="239" spans="3:12" x14ac:dyDescent="0.25">
      <c r="C239" s="3"/>
      <c r="D239" s="3"/>
      <c r="E239" s="1"/>
      <c r="F239" s="1"/>
      <c r="G239" s="3"/>
      <c r="I239" s="2"/>
      <c r="J239" s="2"/>
      <c r="K239" s="3"/>
      <c r="L239" s="3"/>
    </row>
    <row r="240" spans="3:12" x14ac:dyDescent="0.25">
      <c r="C240" s="3"/>
      <c r="D240" s="3"/>
      <c r="E240" s="1"/>
      <c r="F240" s="1"/>
      <c r="G240" s="3"/>
      <c r="I240" s="2"/>
      <c r="J240" s="2"/>
      <c r="K240" s="3"/>
      <c r="L240" s="3"/>
    </row>
    <row r="241" spans="3:12" x14ac:dyDescent="0.25">
      <c r="C241" s="3"/>
      <c r="D241" s="3"/>
      <c r="E241" s="1"/>
      <c r="F241" s="1"/>
      <c r="G241" s="3"/>
      <c r="I241" s="2"/>
      <c r="J241" s="2"/>
      <c r="K241" s="3"/>
      <c r="L241" s="3"/>
    </row>
    <row r="242" spans="3:12" x14ac:dyDescent="0.25">
      <c r="C242" s="3"/>
      <c r="D242" s="3"/>
      <c r="E242" s="1"/>
      <c r="F242" s="1"/>
      <c r="G242" s="3"/>
      <c r="I242" s="2"/>
      <c r="J242" s="2"/>
      <c r="K242" s="3"/>
      <c r="L242" s="3"/>
    </row>
    <row r="243" spans="3:12" x14ac:dyDescent="0.25">
      <c r="C243" s="3"/>
      <c r="D243" s="3"/>
      <c r="E243" s="1"/>
      <c r="F243" s="1"/>
      <c r="G243" s="3"/>
      <c r="I243" s="2"/>
      <c r="J243" s="2"/>
      <c r="K243" s="3"/>
      <c r="L243" s="3"/>
    </row>
    <row r="244" spans="3:12" x14ac:dyDescent="0.25">
      <c r="C244" s="3"/>
      <c r="D244" s="3"/>
      <c r="E244" s="1"/>
      <c r="F244" s="1"/>
      <c r="G244" s="3"/>
      <c r="I244" s="2"/>
      <c r="J244" s="2"/>
      <c r="K244" s="3"/>
      <c r="L244" s="3"/>
    </row>
    <row r="245" spans="3:12" x14ac:dyDescent="0.25">
      <c r="C245" s="3"/>
      <c r="D245" s="3"/>
      <c r="E245" s="1"/>
      <c r="F245" s="1"/>
      <c r="G245" s="3"/>
      <c r="I245" s="2"/>
      <c r="J245" s="2"/>
      <c r="K245" s="3"/>
      <c r="L245" s="3"/>
    </row>
    <row r="246" spans="3:12" x14ac:dyDescent="0.25">
      <c r="C246" s="3"/>
      <c r="D246" s="3"/>
      <c r="E246" s="1"/>
      <c r="F246" s="1"/>
      <c r="G246" s="3"/>
      <c r="I246" s="2"/>
      <c r="J246" s="2"/>
      <c r="K246" s="3"/>
      <c r="L246" s="3"/>
    </row>
    <row r="247" spans="3:12" x14ac:dyDescent="0.25">
      <c r="C247" s="3"/>
      <c r="D247" s="3"/>
      <c r="E247" s="1"/>
      <c r="F247" s="1"/>
      <c r="G247" s="3"/>
      <c r="I247" s="2"/>
      <c r="J247" s="2"/>
      <c r="K247" s="3"/>
      <c r="L247" s="3"/>
    </row>
    <row r="248" spans="3:12" x14ac:dyDescent="0.25">
      <c r="C248" s="3"/>
      <c r="D248" s="3"/>
      <c r="E248" s="1"/>
      <c r="F248" s="1"/>
      <c r="G248" s="3"/>
      <c r="I248" s="2"/>
      <c r="J248" s="2"/>
      <c r="K248" s="3"/>
      <c r="L248" s="3"/>
    </row>
    <row r="249" spans="3:12" x14ac:dyDescent="0.25">
      <c r="C249" s="3"/>
      <c r="D249" s="3"/>
      <c r="E249" s="1"/>
      <c r="F249" s="1"/>
      <c r="G249" s="3"/>
      <c r="I249" s="2"/>
      <c r="J249" s="2"/>
      <c r="K249" s="3"/>
      <c r="L249" s="3"/>
    </row>
    <row r="250" spans="3:12" x14ac:dyDescent="0.25">
      <c r="C250" s="3"/>
      <c r="D250" s="3"/>
      <c r="E250" s="1"/>
      <c r="F250" s="1"/>
      <c r="G250" s="3"/>
      <c r="I250" s="2"/>
      <c r="J250" s="2"/>
      <c r="K250" s="3"/>
      <c r="L250" s="3"/>
    </row>
    <row r="251" spans="3:12" x14ac:dyDescent="0.25">
      <c r="C251" s="3"/>
      <c r="D251" s="3"/>
      <c r="E251" s="1"/>
      <c r="F251" s="1"/>
      <c r="G251" s="3"/>
      <c r="I251" s="2"/>
      <c r="J251" s="2"/>
      <c r="K251" s="3"/>
      <c r="L251" s="3"/>
    </row>
    <row r="252" spans="3:12" x14ac:dyDescent="0.25">
      <c r="C252" s="3"/>
      <c r="D252" s="3"/>
      <c r="E252" s="1"/>
      <c r="F252" s="1"/>
      <c r="G252" s="3"/>
      <c r="I252" s="2"/>
      <c r="J252" s="2"/>
      <c r="K252" s="3"/>
      <c r="L252" s="3"/>
    </row>
    <row r="253" spans="3:12" x14ac:dyDescent="0.25">
      <c r="C253" s="3"/>
      <c r="D253" s="3"/>
      <c r="E253" s="1"/>
      <c r="F253" s="1"/>
      <c r="G253" s="3"/>
      <c r="I253" s="2"/>
      <c r="J253" s="2"/>
      <c r="K253" s="3"/>
      <c r="L253" s="3"/>
    </row>
    <row r="254" spans="3:12" x14ac:dyDescent="0.25">
      <c r="C254" s="3"/>
      <c r="D254" s="3"/>
      <c r="E254" s="1"/>
      <c r="F254" s="1"/>
      <c r="G254" s="3"/>
      <c r="I254" s="2"/>
      <c r="J254" s="2"/>
      <c r="K254" s="3"/>
      <c r="L254" s="3"/>
    </row>
    <row r="255" spans="3:12" x14ac:dyDescent="0.25">
      <c r="C255" s="3"/>
      <c r="D255" s="3"/>
      <c r="E255" s="1"/>
      <c r="F255" s="1"/>
      <c r="G255" s="3"/>
      <c r="I255" s="2"/>
      <c r="J255" s="2"/>
      <c r="K255" s="3"/>
      <c r="L255" s="3"/>
    </row>
    <row r="256" spans="3:12" x14ac:dyDescent="0.25">
      <c r="C256" s="3"/>
      <c r="D256" s="3"/>
      <c r="E256" s="1"/>
      <c r="F256" s="1"/>
      <c r="G256" s="3"/>
      <c r="I256" s="2"/>
      <c r="J256" s="2"/>
      <c r="K256" s="3"/>
      <c r="L256" s="3"/>
    </row>
    <row r="257" spans="3:12" x14ac:dyDescent="0.25">
      <c r="C257" s="3"/>
      <c r="D257" s="3"/>
      <c r="E257" s="1"/>
      <c r="F257" s="1"/>
      <c r="G257" s="3"/>
      <c r="I257" s="2"/>
      <c r="J257" s="2"/>
      <c r="K257" s="3"/>
      <c r="L257" s="3"/>
    </row>
    <row r="258" spans="3:12" x14ac:dyDescent="0.25">
      <c r="C258" s="3"/>
      <c r="D258" s="3"/>
      <c r="E258" s="1"/>
      <c r="F258" s="1"/>
      <c r="G258" s="3"/>
      <c r="I258" s="2"/>
      <c r="J258" s="2"/>
      <c r="K258" s="3"/>
      <c r="L258" s="3"/>
    </row>
    <row r="259" spans="3:12" x14ac:dyDescent="0.25">
      <c r="C259" s="3"/>
      <c r="D259" s="3"/>
      <c r="E259" s="1"/>
      <c r="F259" s="1"/>
      <c r="G259" s="3"/>
      <c r="I259" s="2"/>
      <c r="J259" s="2"/>
      <c r="K259" s="3"/>
      <c r="L259" s="3"/>
    </row>
    <row r="260" spans="3:12" x14ac:dyDescent="0.25">
      <c r="C260" s="3"/>
      <c r="D260" s="3"/>
      <c r="E260" s="1"/>
      <c r="F260" s="1"/>
      <c r="G260" s="3"/>
      <c r="I260" s="2"/>
      <c r="J260" s="2"/>
      <c r="K260" s="3"/>
      <c r="L260" s="3"/>
    </row>
    <row r="261" spans="3:12" x14ac:dyDescent="0.25">
      <c r="C261" s="3"/>
      <c r="D261" s="3"/>
      <c r="E261" s="1"/>
      <c r="F261" s="1"/>
      <c r="G261" s="3"/>
      <c r="I261" s="2"/>
      <c r="J261" s="2"/>
      <c r="K261" s="3"/>
      <c r="L261" s="3"/>
    </row>
    <row r="262" spans="3:12" x14ac:dyDescent="0.25">
      <c r="C262" s="3"/>
      <c r="D262" s="3"/>
      <c r="E262" s="1"/>
      <c r="F262" s="1"/>
      <c r="G262" s="3"/>
      <c r="I262" s="2"/>
      <c r="J262" s="2"/>
      <c r="K262" s="3"/>
      <c r="L262" s="3"/>
    </row>
    <row r="263" spans="3:12" x14ac:dyDescent="0.25">
      <c r="C263" s="3"/>
      <c r="D263" s="3"/>
      <c r="E263" s="1"/>
      <c r="F263" s="1"/>
      <c r="G263" s="3"/>
      <c r="I263" s="2"/>
      <c r="J263" s="2"/>
      <c r="K263" s="3"/>
      <c r="L263" s="3"/>
    </row>
    <row r="264" spans="3:12" x14ac:dyDescent="0.25">
      <c r="C264" s="3"/>
      <c r="D264" s="3"/>
      <c r="E264" s="1"/>
      <c r="F264" s="1"/>
      <c r="G264" s="3"/>
      <c r="I264" s="2"/>
      <c r="J264" s="2"/>
      <c r="K264" s="3"/>
      <c r="L264" s="3"/>
    </row>
    <row r="265" spans="3:12" x14ac:dyDescent="0.25">
      <c r="C265" s="3"/>
      <c r="D265" s="3"/>
      <c r="E265" s="1"/>
      <c r="F265" s="1"/>
      <c r="G265" s="3"/>
      <c r="I265" s="2"/>
      <c r="J265" s="2"/>
      <c r="K265" s="3"/>
      <c r="L265" s="3"/>
    </row>
    <row r="266" spans="3:12" x14ac:dyDescent="0.25">
      <c r="C266" s="3"/>
      <c r="D266" s="3"/>
      <c r="E266" s="1"/>
      <c r="F266" s="1"/>
      <c r="G266" s="3"/>
      <c r="I266" s="2"/>
      <c r="J266" s="2"/>
      <c r="K266" s="3"/>
      <c r="L266" s="3"/>
    </row>
    <row r="267" spans="3:12" x14ac:dyDescent="0.25">
      <c r="C267" s="3"/>
      <c r="D267" s="3"/>
      <c r="E267" s="1"/>
      <c r="F267" s="1"/>
      <c r="G267" s="3"/>
      <c r="I267" s="2"/>
      <c r="J267" s="2"/>
      <c r="K267" s="3"/>
      <c r="L267" s="3"/>
    </row>
    <row r="268" spans="3:12" x14ac:dyDescent="0.25">
      <c r="C268" s="3"/>
      <c r="D268" s="3"/>
      <c r="E268" s="1"/>
      <c r="F268" s="1"/>
      <c r="G268" s="3"/>
      <c r="I268" s="2"/>
      <c r="J268" s="2"/>
      <c r="K268" s="3"/>
      <c r="L268" s="3"/>
    </row>
    <row r="269" spans="3:12" x14ac:dyDescent="0.25">
      <c r="C269" s="3"/>
      <c r="D269" s="3"/>
      <c r="E269" s="1"/>
      <c r="F269" s="1"/>
      <c r="G269" s="3"/>
      <c r="I269" s="2"/>
      <c r="J269" s="2"/>
      <c r="K269" s="3"/>
      <c r="L269" s="3"/>
    </row>
    <row r="270" spans="3:12" x14ac:dyDescent="0.25">
      <c r="C270" s="3"/>
      <c r="D270" s="3"/>
      <c r="E270" s="1"/>
      <c r="F270" s="1"/>
      <c r="G270" s="3"/>
      <c r="I270" s="2"/>
      <c r="J270" s="2"/>
      <c r="K270" s="3"/>
      <c r="L270" s="3"/>
    </row>
    <row r="271" spans="3:12" x14ac:dyDescent="0.25">
      <c r="C271" s="3"/>
      <c r="D271" s="3"/>
      <c r="E271" s="1"/>
      <c r="F271" s="1"/>
      <c r="G271" s="3"/>
      <c r="I271" s="2"/>
      <c r="J271" s="2"/>
      <c r="K271" s="3"/>
      <c r="L271" s="3"/>
    </row>
    <row r="272" spans="3:12" x14ac:dyDescent="0.25">
      <c r="C272" s="3"/>
      <c r="D272" s="3"/>
      <c r="E272" s="1"/>
      <c r="F272" s="1"/>
      <c r="G272" s="3"/>
      <c r="I272" s="2"/>
      <c r="J272" s="2"/>
      <c r="K272" s="3"/>
      <c r="L272" s="3"/>
    </row>
    <row r="273" spans="3:12" x14ac:dyDescent="0.25">
      <c r="C273" s="3"/>
      <c r="D273" s="3"/>
      <c r="E273" s="1"/>
      <c r="F273" s="1"/>
      <c r="G273" s="3"/>
      <c r="I273" s="2"/>
      <c r="J273" s="2"/>
      <c r="K273" s="3"/>
      <c r="L273" s="3"/>
    </row>
    <row r="274" spans="3:12" x14ac:dyDescent="0.25">
      <c r="C274" s="3"/>
      <c r="D274" s="3"/>
      <c r="E274" s="1"/>
      <c r="F274" s="1"/>
      <c r="G274" s="3"/>
      <c r="I274" s="2"/>
      <c r="J274" s="2"/>
      <c r="K274" s="3"/>
      <c r="L274" s="3"/>
    </row>
    <row r="275" spans="3:12" x14ac:dyDescent="0.25">
      <c r="C275" s="3"/>
      <c r="D275" s="3"/>
      <c r="E275" s="1"/>
      <c r="F275" s="1"/>
      <c r="G275" s="3"/>
      <c r="I275" s="2"/>
      <c r="J275" s="2"/>
      <c r="K275" s="3"/>
      <c r="L275" s="3"/>
    </row>
    <row r="276" spans="3:12" x14ac:dyDescent="0.25">
      <c r="C276" s="3"/>
      <c r="D276" s="3"/>
      <c r="E276" s="1"/>
      <c r="F276" s="1"/>
      <c r="G276" s="3"/>
      <c r="I276" s="2"/>
      <c r="J276" s="2"/>
      <c r="K276" s="3"/>
      <c r="L276" s="3"/>
    </row>
    <row r="277" spans="3:12" x14ac:dyDescent="0.25">
      <c r="C277" s="3"/>
      <c r="D277" s="3"/>
      <c r="E277" s="1"/>
      <c r="F277" s="1"/>
      <c r="G277" s="3"/>
      <c r="I277" s="2"/>
      <c r="J277" s="2"/>
      <c r="K277" s="3"/>
      <c r="L277" s="3"/>
    </row>
    <row r="278" spans="3:12" x14ac:dyDescent="0.25">
      <c r="C278" s="3"/>
      <c r="D278" s="3"/>
      <c r="E278" s="1"/>
      <c r="F278" s="1"/>
      <c r="G278" s="3"/>
      <c r="I278" s="2"/>
      <c r="J278" s="2"/>
      <c r="K278" s="3"/>
      <c r="L278" s="3"/>
    </row>
    <row r="279" spans="3:12" x14ac:dyDescent="0.25">
      <c r="C279" s="3"/>
      <c r="D279" s="3"/>
      <c r="E279" s="1"/>
      <c r="F279" s="1"/>
      <c r="G279" s="3"/>
      <c r="I279" s="2"/>
      <c r="J279" s="2"/>
      <c r="K279" s="3"/>
      <c r="L279" s="3"/>
    </row>
    <row r="280" spans="3:12" x14ac:dyDescent="0.25">
      <c r="C280" s="3"/>
      <c r="D280" s="3"/>
      <c r="E280" s="1"/>
      <c r="F280" s="1"/>
      <c r="G280" s="3"/>
      <c r="I280" s="2"/>
      <c r="J280" s="2"/>
      <c r="K280" s="3"/>
      <c r="L280" s="3"/>
    </row>
    <row r="281" spans="3:12" x14ac:dyDescent="0.25">
      <c r="C281" s="3"/>
      <c r="D281" s="3"/>
      <c r="E281" s="1"/>
      <c r="F281" s="1"/>
      <c r="G281" s="3"/>
      <c r="I281" s="2"/>
      <c r="J281" s="2"/>
      <c r="K281" s="3"/>
      <c r="L281" s="3"/>
    </row>
    <row r="282" spans="3:12" x14ac:dyDescent="0.25">
      <c r="C282" s="3"/>
      <c r="D282" s="3"/>
      <c r="E282" s="1"/>
      <c r="F282" s="1"/>
      <c r="G282" s="3"/>
      <c r="I282" s="2"/>
      <c r="J282" s="2"/>
      <c r="K282" s="3"/>
      <c r="L282" s="3"/>
    </row>
    <row r="283" spans="3:12" x14ac:dyDescent="0.25">
      <c r="C283" s="3"/>
      <c r="D283" s="3"/>
      <c r="E283" s="1"/>
      <c r="F283" s="1"/>
      <c r="G283" s="3"/>
      <c r="I283" s="2"/>
      <c r="J283" s="2"/>
      <c r="K283" s="3"/>
      <c r="L283" s="3"/>
    </row>
    <row r="284" spans="3:12" x14ac:dyDescent="0.25">
      <c r="C284" s="3"/>
      <c r="D284" s="3"/>
      <c r="E284" s="1"/>
      <c r="F284" s="1"/>
      <c r="G284" s="3"/>
      <c r="I284" s="2"/>
      <c r="J284" s="2"/>
      <c r="K284" s="3"/>
      <c r="L284" s="3"/>
    </row>
    <row r="285" spans="3:12" x14ac:dyDescent="0.25">
      <c r="C285" s="3"/>
      <c r="D285" s="3"/>
      <c r="E285" s="1"/>
      <c r="F285" s="1"/>
      <c r="G285" s="3"/>
      <c r="I285" s="2"/>
      <c r="J285" s="2"/>
      <c r="K285" s="3"/>
      <c r="L285" s="3"/>
    </row>
    <row r="286" spans="3:12" x14ac:dyDescent="0.25">
      <c r="C286" s="3"/>
      <c r="D286" s="3"/>
      <c r="E286" s="1"/>
      <c r="F286" s="1"/>
      <c r="G286" s="3"/>
      <c r="I286" s="2"/>
      <c r="J286" s="2"/>
      <c r="K286" s="3"/>
      <c r="L286" s="3"/>
    </row>
    <row r="287" spans="3:12" x14ac:dyDescent="0.25">
      <c r="C287" s="3"/>
      <c r="D287" s="3"/>
      <c r="E287" s="1"/>
      <c r="F287" s="1"/>
      <c r="G287" s="3"/>
      <c r="I287" s="2"/>
      <c r="J287" s="2"/>
      <c r="K287" s="3"/>
      <c r="L287" s="3"/>
    </row>
    <row r="288" spans="3:12" x14ac:dyDescent="0.25">
      <c r="C288" s="3"/>
      <c r="D288" s="3"/>
      <c r="E288" s="1"/>
      <c r="F288" s="1"/>
      <c r="G288" s="3"/>
      <c r="I288" s="2"/>
      <c r="J288" s="2"/>
      <c r="K288" s="3"/>
      <c r="L288" s="3"/>
    </row>
    <row r="289" spans="3:12" x14ac:dyDescent="0.25">
      <c r="C289" s="3"/>
      <c r="D289" s="3"/>
      <c r="E289" s="1"/>
      <c r="F289" s="1"/>
      <c r="G289" s="3"/>
      <c r="I289" s="2"/>
      <c r="J289" s="2"/>
      <c r="K289" s="3"/>
      <c r="L289" s="3"/>
    </row>
    <row r="290" spans="3:12" x14ac:dyDescent="0.25">
      <c r="C290" s="3"/>
      <c r="D290" s="3"/>
      <c r="E290" s="1"/>
      <c r="F290" s="1"/>
      <c r="G290" s="3"/>
      <c r="I290" s="2"/>
      <c r="J290" s="2"/>
      <c r="K290" s="3"/>
      <c r="L290" s="3"/>
    </row>
    <row r="291" spans="3:12" x14ac:dyDescent="0.25">
      <c r="C291" s="3"/>
      <c r="D291" s="3"/>
      <c r="E291" s="1"/>
      <c r="F291" s="1"/>
      <c r="G291" s="3"/>
      <c r="I291" s="2"/>
      <c r="J291" s="2"/>
      <c r="K291" s="3"/>
      <c r="L291" s="3"/>
    </row>
    <row r="292" spans="3:12" x14ac:dyDescent="0.25">
      <c r="C292" s="3"/>
      <c r="D292" s="3"/>
      <c r="E292" s="1"/>
      <c r="F292" s="1"/>
      <c r="G292" s="3"/>
      <c r="I292" s="2"/>
      <c r="J292" s="2"/>
      <c r="K292" s="3"/>
      <c r="L292" s="3"/>
    </row>
    <row r="293" spans="3:12" x14ac:dyDescent="0.25">
      <c r="C293" s="3"/>
      <c r="D293" s="3"/>
      <c r="E293" s="1"/>
      <c r="F293" s="1"/>
      <c r="G293" s="3"/>
      <c r="I293" s="2"/>
      <c r="J293" s="2"/>
      <c r="K293" s="3"/>
      <c r="L293" s="3"/>
    </row>
    <row r="294" spans="3:12" x14ac:dyDescent="0.25">
      <c r="C294" s="3"/>
      <c r="D294" s="3"/>
      <c r="E294" s="1"/>
      <c r="F294" s="1"/>
      <c r="G294" s="3"/>
      <c r="I294" s="2"/>
      <c r="J294" s="2"/>
      <c r="K294" s="3"/>
      <c r="L294" s="3"/>
    </row>
    <row r="295" spans="3:12" x14ac:dyDescent="0.25">
      <c r="C295" s="3"/>
      <c r="D295" s="3"/>
      <c r="E295" s="1"/>
      <c r="F295" s="1"/>
      <c r="G295" s="3"/>
      <c r="I295" s="2"/>
      <c r="J295" s="2"/>
      <c r="K295" s="3"/>
      <c r="L295" s="3"/>
    </row>
    <row r="296" spans="3:12" x14ac:dyDescent="0.25">
      <c r="C296" s="3"/>
      <c r="D296" s="3"/>
      <c r="E296" s="1"/>
      <c r="F296" s="1"/>
      <c r="G296" s="3"/>
      <c r="I296" s="2"/>
      <c r="J296" s="2"/>
      <c r="K296" s="3"/>
      <c r="L296" s="3"/>
    </row>
    <row r="297" spans="3:12" x14ac:dyDescent="0.25">
      <c r="C297" s="3"/>
      <c r="D297" s="3"/>
      <c r="E297" s="1"/>
      <c r="F297" s="1"/>
      <c r="G297" s="3"/>
      <c r="I297" s="2"/>
      <c r="J297" s="2"/>
      <c r="K297" s="3"/>
      <c r="L297" s="3"/>
    </row>
    <row r="298" spans="3:12" x14ac:dyDescent="0.25">
      <c r="C298" s="3"/>
      <c r="D298" s="3"/>
      <c r="E298" s="1"/>
      <c r="F298" s="1"/>
      <c r="G298" s="3"/>
      <c r="I298" s="2"/>
      <c r="J298" s="2"/>
      <c r="K298" s="3"/>
      <c r="L298" s="3"/>
    </row>
    <row r="299" spans="3:12" x14ac:dyDescent="0.25">
      <c r="C299" s="3"/>
      <c r="D299" s="3"/>
      <c r="E299" s="1"/>
      <c r="F299" s="1"/>
      <c r="G299" s="3"/>
      <c r="I299" s="2"/>
      <c r="J299" s="2"/>
      <c r="K299" s="3"/>
      <c r="L299" s="3"/>
    </row>
    <row r="300" spans="3:12" x14ac:dyDescent="0.25">
      <c r="C300" s="3"/>
      <c r="D300" s="3"/>
      <c r="E300" s="1"/>
      <c r="F300" s="1"/>
      <c r="G300" s="3"/>
      <c r="I300" s="2"/>
      <c r="J300" s="2"/>
      <c r="K300" s="3"/>
      <c r="L300" s="3"/>
    </row>
    <row r="301" spans="3:12" x14ac:dyDescent="0.25">
      <c r="C301" s="3"/>
      <c r="D301" s="3"/>
      <c r="E301" s="1"/>
      <c r="F301" s="1"/>
      <c r="G301" s="3"/>
      <c r="I301" s="2"/>
      <c r="J301" s="2"/>
      <c r="K301" s="3"/>
      <c r="L301" s="3"/>
    </row>
    <row r="302" spans="3:12" x14ac:dyDescent="0.25">
      <c r="C302" s="3"/>
      <c r="D302" s="3"/>
      <c r="E302" s="1"/>
      <c r="F302" s="1"/>
      <c r="G302" s="3"/>
      <c r="I302" s="2"/>
      <c r="J302" s="2"/>
      <c r="K302" s="3"/>
      <c r="L302" s="3"/>
    </row>
    <row r="303" spans="3:12" x14ac:dyDescent="0.25">
      <c r="C303" s="3"/>
      <c r="D303" s="3"/>
      <c r="E303" s="1"/>
      <c r="F303" s="1"/>
      <c r="G303" s="3"/>
      <c r="I303" s="2"/>
      <c r="J303" s="2"/>
      <c r="K303" s="3"/>
      <c r="L303" s="3"/>
    </row>
    <row r="304" spans="3:12" x14ac:dyDescent="0.25">
      <c r="C304" s="3"/>
      <c r="D304" s="3"/>
      <c r="E304" s="1"/>
      <c r="F304" s="1"/>
      <c r="G304" s="3"/>
      <c r="I304" s="2"/>
      <c r="J304" s="2"/>
      <c r="K304" s="3"/>
      <c r="L304" s="3"/>
    </row>
    <row r="305" spans="3:12" x14ac:dyDescent="0.25">
      <c r="C305" s="3"/>
      <c r="D305" s="3"/>
      <c r="E305" s="1"/>
      <c r="F305" s="1"/>
      <c r="G305" s="3"/>
      <c r="I305" s="2"/>
      <c r="J305" s="2"/>
      <c r="K305" s="3"/>
      <c r="L305" s="3"/>
    </row>
    <row r="306" spans="3:12" x14ac:dyDescent="0.25">
      <c r="C306" s="3"/>
      <c r="D306" s="3"/>
      <c r="E306" s="1"/>
      <c r="F306" s="1"/>
      <c r="G306" s="3"/>
      <c r="I306" s="2"/>
      <c r="J306" s="2"/>
      <c r="K306" s="3"/>
      <c r="L306" s="3"/>
    </row>
    <row r="307" spans="3:12" x14ac:dyDescent="0.25">
      <c r="C307" s="3"/>
      <c r="D307" s="3"/>
      <c r="E307" s="1"/>
      <c r="F307" s="1"/>
      <c r="G307" s="3"/>
      <c r="I307" s="2"/>
      <c r="J307" s="2"/>
      <c r="K307" s="3"/>
      <c r="L307" s="3"/>
    </row>
    <row r="308" spans="3:12" x14ac:dyDescent="0.25">
      <c r="C308" s="3"/>
      <c r="D308" s="3"/>
      <c r="E308" s="1"/>
      <c r="F308" s="1"/>
      <c r="G308" s="3"/>
      <c r="I308" s="2"/>
      <c r="J308" s="2"/>
      <c r="K308" s="3"/>
      <c r="L308" s="3"/>
    </row>
    <row r="309" spans="3:12" x14ac:dyDescent="0.25">
      <c r="C309" s="3"/>
      <c r="D309" s="3"/>
      <c r="E309" s="1"/>
      <c r="F309" s="1"/>
      <c r="G309" s="3"/>
      <c r="I309" s="2"/>
      <c r="J309" s="2"/>
      <c r="K309" s="3"/>
      <c r="L309" s="3"/>
    </row>
    <row r="310" spans="3:12" x14ac:dyDescent="0.25">
      <c r="C310" s="3"/>
      <c r="D310" s="3"/>
      <c r="E310" s="1"/>
      <c r="F310" s="1"/>
      <c r="G310" s="3"/>
      <c r="I310" s="2"/>
      <c r="J310" s="2"/>
      <c r="K310" s="3"/>
      <c r="L310" s="3"/>
    </row>
    <row r="311" spans="3:12" x14ac:dyDescent="0.25">
      <c r="C311" s="3"/>
      <c r="D311" s="3"/>
      <c r="E311" s="1"/>
      <c r="F311" s="1"/>
      <c r="G311" s="3"/>
      <c r="I311" s="2"/>
      <c r="J311" s="2"/>
      <c r="K311" s="3"/>
      <c r="L311" s="3"/>
    </row>
    <row r="312" spans="3:12" x14ac:dyDescent="0.25">
      <c r="C312" s="3"/>
      <c r="D312" s="3"/>
      <c r="E312" s="1"/>
      <c r="F312" s="1"/>
      <c r="G312" s="3"/>
      <c r="I312" s="2"/>
      <c r="J312" s="2"/>
      <c r="K312" s="3"/>
      <c r="L312" s="3"/>
    </row>
    <row r="313" spans="3:12" x14ac:dyDescent="0.25">
      <c r="C313" s="3"/>
      <c r="D313" s="3"/>
      <c r="E313" s="1"/>
      <c r="F313" s="1"/>
      <c r="G313" s="3"/>
      <c r="I313" s="2"/>
      <c r="J313" s="2"/>
      <c r="K313" s="3"/>
      <c r="L313" s="3"/>
    </row>
    <row r="314" spans="3:12" x14ac:dyDescent="0.25">
      <c r="C314" s="3"/>
      <c r="D314" s="3"/>
      <c r="E314" s="1"/>
      <c r="F314" s="1"/>
      <c r="G314" s="3"/>
      <c r="I314" s="2"/>
      <c r="J314" s="2"/>
      <c r="K314" s="3"/>
      <c r="L314" s="3"/>
    </row>
    <row r="315" spans="3:12" x14ac:dyDescent="0.25">
      <c r="C315" s="3"/>
      <c r="D315" s="3"/>
      <c r="E315" s="1"/>
      <c r="F315" s="1"/>
      <c r="G315" s="3"/>
      <c r="I315" s="2"/>
      <c r="J315" s="2"/>
      <c r="K315" s="3"/>
      <c r="L315" s="3"/>
    </row>
    <row r="316" spans="3:12" x14ac:dyDescent="0.25">
      <c r="C316" s="3"/>
      <c r="D316" s="3"/>
      <c r="E316" s="1"/>
      <c r="F316" s="1"/>
      <c r="G316" s="3"/>
      <c r="I316" s="2"/>
      <c r="J316" s="2"/>
      <c r="K316" s="3"/>
      <c r="L316" s="3"/>
    </row>
    <row r="317" spans="3:12" x14ac:dyDescent="0.25">
      <c r="C317" s="3"/>
      <c r="D317" s="3"/>
      <c r="E317" s="1"/>
      <c r="F317" s="1"/>
      <c r="G317" s="3"/>
      <c r="I317" s="2"/>
      <c r="J317" s="2"/>
      <c r="K317" s="3"/>
      <c r="L317" s="3"/>
    </row>
    <row r="318" spans="3:12" x14ac:dyDescent="0.25">
      <c r="C318" s="3"/>
      <c r="D318" s="3"/>
      <c r="E318" s="1"/>
      <c r="F318" s="1"/>
      <c r="G318" s="3"/>
      <c r="I318" s="2"/>
      <c r="J318" s="2"/>
      <c r="K318" s="3"/>
      <c r="L318" s="3"/>
    </row>
    <row r="319" spans="3:12" x14ac:dyDescent="0.25">
      <c r="C319" s="3"/>
      <c r="D319" s="3"/>
      <c r="E319" s="1"/>
      <c r="F319" s="1"/>
      <c r="G319" s="3"/>
      <c r="I319" s="2"/>
      <c r="J319" s="2"/>
      <c r="K319" s="3"/>
      <c r="L319" s="3"/>
    </row>
    <row r="320" spans="3:12" x14ac:dyDescent="0.25">
      <c r="C320" s="3"/>
      <c r="D320" s="3"/>
      <c r="E320" s="1"/>
      <c r="F320" s="1"/>
      <c r="G320" s="3"/>
      <c r="I320" s="2"/>
      <c r="J320" s="2"/>
      <c r="K320" s="3"/>
      <c r="L320" s="3"/>
    </row>
    <row r="321" spans="3:12" x14ac:dyDescent="0.25">
      <c r="C321" s="3"/>
      <c r="D321" s="3"/>
      <c r="E321" s="1"/>
      <c r="F321" s="1"/>
      <c r="G321" s="3"/>
      <c r="I321" s="2"/>
      <c r="J321" s="2"/>
      <c r="K321" s="3"/>
      <c r="L321" s="3"/>
    </row>
    <row r="322" spans="3:12" x14ac:dyDescent="0.25">
      <c r="C322" s="3"/>
      <c r="D322" s="3"/>
      <c r="E322" s="1"/>
      <c r="F322" s="1"/>
      <c r="G322" s="3"/>
      <c r="I322" s="2"/>
      <c r="J322" s="2"/>
      <c r="K322" s="3"/>
      <c r="L322" s="3"/>
    </row>
    <row r="323" spans="3:12" x14ac:dyDescent="0.25">
      <c r="C323" s="3"/>
      <c r="D323" s="3"/>
      <c r="E323" s="1"/>
      <c r="F323" s="1"/>
      <c r="G323" s="3"/>
      <c r="I323" s="2"/>
      <c r="J323" s="2"/>
      <c r="K323" s="3"/>
      <c r="L323" s="3"/>
    </row>
    <row r="324" spans="3:12" x14ac:dyDescent="0.25">
      <c r="C324" s="3"/>
      <c r="D324" s="3"/>
      <c r="E324" s="1"/>
      <c r="F324" s="1"/>
      <c r="G324" s="3"/>
      <c r="I324" s="2"/>
      <c r="J324" s="2"/>
      <c r="K324" s="3"/>
      <c r="L324" s="3"/>
    </row>
    <row r="325" spans="3:12" x14ac:dyDescent="0.25">
      <c r="C325" s="3"/>
      <c r="D325" s="3"/>
      <c r="E325" s="1"/>
      <c r="F325" s="1"/>
      <c r="G325" s="3"/>
      <c r="I325" s="2"/>
      <c r="J325" s="2"/>
      <c r="K325" s="3"/>
      <c r="L325" s="3"/>
    </row>
    <row r="326" spans="3:12" x14ac:dyDescent="0.25">
      <c r="C326" s="3"/>
      <c r="D326" s="3"/>
      <c r="E326" s="1"/>
      <c r="F326" s="1"/>
      <c r="G326" s="3"/>
      <c r="I326" s="2"/>
      <c r="J326" s="2"/>
      <c r="K326" s="3"/>
      <c r="L326" s="3"/>
    </row>
    <row r="327" spans="3:12" x14ac:dyDescent="0.25">
      <c r="C327" s="3"/>
      <c r="D327" s="3"/>
      <c r="E327" s="1"/>
      <c r="F327" s="1"/>
      <c r="G327" s="3"/>
      <c r="I327" s="2"/>
      <c r="J327" s="2"/>
      <c r="K327" s="3"/>
      <c r="L327" s="3"/>
    </row>
    <row r="328" spans="3:12" x14ac:dyDescent="0.25">
      <c r="C328" s="3"/>
      <c r="D328" s="3"/>
      <c r="E328" s="1"/>
      <c r="F328" s="1"/>
      <c r="G328" s="3"/>
      <c r="I328" s="2"/>
      <c r="J328" s="2"/>
      <c r="K328" s="3"/>
      <c r="L328" s="3"/>
    </row>
    <row r="329" spans="3:12" x14ac:dyDescent="0.25">
      <c r="C329" s="3"/>
      <c r="D329" s="3"/>
      <c r="E329" s="1"/>
      <c r="F329" s="1"/>
      <c r="G329" s="3"/>
      <c r="I329" s="2"/>
      <c r="J329" s="2"/>
      <c r="K329" s="3"/>
      <c r="L329" s="3"/>
    </row>
    <row r="330" spans="3:12" x14ac:dyDescent="0.25">
      <c r="C330" s="3"/>
      <c r="D330" s="3"/>
      <c r="E330" s="1"/>
      <c r="F330" s="1"/>
      <c r="G330" s="3"/>
      <c r="I330" s="2"/>
      <c r="J330" s="2"/>
      <c r="K330" s="3"/>
      <c r="L330" s="3"/>
    </row>
    <row r="331" spans="3:12" x14ac:dyDescent="0.25">
      <c r="C331" s="3"/>
      <c r="D331" s="3"/>
      <c r="E331" s="1"/>
      <c r="F331" s="1"/>
      <c r="G331" s="3"/>
      <c r="I331" s="2"/>
      <c r="J331" s="2"/>
      <c r="K331" s="3"/>
      <c r="L331" s="3"/>
    </row>
    <row r="332" spans="3:12" x14ac:dyDescent="0.25">
      <c r="C332" s="3"/>
      <c r="D332" s="3"/>
      <c r="E332" s="1"/>
      <c r="F332" s="1"/>
      <c r="G332" s="3"/>
      <c r="I332" s="2"/>
      <c r="J332" s="2"/>
      <c r="K332" s="3"/>
      <c r="L332" s="3"/>
    </row>
    <row r="333" spans="3:12" x14ac:dyDescent="0.25">
      <c r="C333" s="3"/>
      <c r="D333" s="3"/>
      <c r="E333" s="1"/>
      <c r="F333" s="1"/>
      <c r="G333" s="3"/>
      <c r="I333" s="2"/>
      <c r="J333" s="2"/>
      <c r="K333" s="3"/>
      <c r="L333" s="3"/>
    </row>
    <row r="334" spans="3:12" x14ac:dyDescent="0.25">
      <c r="C334" s="3"/>
      <c r="D334" s="3"/>
      <c r="E334" s="1"/>
      <c r="F334" s="1"/>
      <c r="G334" s="3"/>
      <c r="I334" s="2"/>
      <c r="J334" s="2"/>
      <c r="K334" s="3"/>
      <c r="L334" s="3"/>
    </row>
    <row r="335" spans="3:12" x14ac:dyDescent="0.25">
      <c r="C335" s="3"/>
      <c r="D335" s="3"/>
      <c r="E335" s="1"/>
      <c r="F335" s="1"/>
      <c r="G335" s="3"/>
      <c r="I335" s="2"/>
      <c r="J335" s="2"/>
      <c r="K335" s="3"/>
      <c r="L335" s="3"/>
    </row>
    <row r="336" spans="3:12" x14ac:dyDescent="0.25">
      <c r="C336" s="3"/>
      <c r="D336" s="3"/>
      <c r="E336" s="1"/>
      <c r="F336" s="1"/>
      <c r="G336" s="3"/>
      <c r="I336" s="2"/>
      <c r="J336" s="2"/>
      <c r="K336" s="3"/>
      <c r="L336" s="3"/>
    </row>
    <row r="337" spans="3:12" x14ac:dyDescent="0.25">
      <c r="C337" s="3"/>
      <c r="D337" s="3"/>
      <c r="E337" s="1"/>
      <c r="F337" s="1"/>
      <c r="G337" s="3"/>
      <c r="I337" s="2"/>
      <c r="J337" s="2"/>
      <c r="K337" s="3"/>
      <c r="L337" s="3"/>
    </row>
    <row r="338" spans="3:12" x14ac:dyDescent="0.25">
      <c r="C338" s="3"/>
      <c r="D338" s="3"/>
      <c r="E338" s="1"/>
      <c r="F338" s="1"/>
      <c r="G338" s="3"/>
      <c r="I338" s="2"/>
      <c r="J338" s="2"/>
      <c r="K338" s="3"/>
      <c r="L338" s="3"/>
    </row>
    <row r="339" spans="3:12" x14ac:dyDescent="0.25">
      <c r="C339" s="3"/>
      <c r="D339" s="3"/>
      <c r="E339" s="1"/>
      <c r="F339" s="1"/>
      <c r="G339" s="3"/>
      <c r="I339" s="2"/>
      <c r="J339" s="2"/>
      <c r="K339" s="3"/>
      <c r="L339" s="3"/>
    </row>
    <row r="340" spans="3:12" x14ac:dyDescent="0.25">
      <c r="C340" s="3"/>
      <c r="D340" s="3"/>
      <c r="E340" s="1"/>
      <c r="F340" s="1"/>
      <c r="G340" s="3"/>
      <c r="I340" s="2"/>
      <c r="J340" s="2"/>
      <c r="K340" s="3"/>
      <c r="L340" s="3"/>
    </row>
    <row r="341" spans="3:12" x14ac:dyDescent="0.25">
      <c r="C341" s="3"/>
      <c r="D341" s="3"/>
      <c r="E341" s="1"/>
      <c r="F341" s="1"/>
      <c r="G341" s="3"/>
      <c r="I341" s="2"/>
      <c r="J341" s="2"/>
      <c r="K341" s="3"/>
      <c r="L341" s="3"/>
    </row>
    <row r="342" spans="3:12" x14ac:dyDescent="0.25">
      <c r="C342" s="3"/>
      <c r="D342" s="3"/>
      <c r="E342" s="1"/>
      <c r="F342" s="1"/>
      <c r="G342" s="3"/>
      <c r="I342" s="2"/>
      <c r="J342" s="2"/>
      <c r="K342" s="3"/>
      <c r="L342" s="3"/>
    </row>
    <row r="343" spans="3:12" x14ac:dyDescent="0.25">
      <c r="C343" s="3"/>
      <c r="D343" s="3"/>
      <c r="E343" s="1"/>
      <c r="F343" s="1"/>
      <c r="G343" s="3"/>
      <c r="I343" s="2"/>
      <c r="J343" s="2"/>
      <c r="K343" s="3"/>
      <c r="L343" s="3"/>
    </row>
    <row r="344" spans="3:12" x14ac:dyDescent="0.25">
      <c r="C344" s="3"/>
      <c r="D344" s="3"/>
      <c r="E344" s="1"/>
      <c r="F344" s="1"/>
      <c r="G344" s="3"/>
      <c r="I344" s="2"/>
      <c r="J344" s="2"/>
      <c r="K344" s="3"/>
      <c r="L344" s="3"/>
    </row>
    <row r="345" spans="3:12" x14ac:dyDescent="0.25">
      <c r="C345" s="3"/>
      <c r="D345" s="3"/>
      <c r="E345" s="1"/>
      <c r="F345" s="1"/>
      <c r="G345" s="3"/>
      <c r="I345" s="2"/>
      <c r="J345" s="2"/>
      <c r="K345" s="3"/>
      <c r="L345" s="3"/>
    </row>
    <row r="346" spans="3:12" x14ac:dyDescent="0.25">
      <c r="C346" s="3"/>
      <c r="D346" s="3"/>
      <c r="E346" s="1"/>
      <c r="F346" s="1"/>
      <c r="G346" s="3"/>
      <c r="I346" s="2"/>
      <c r="J346" s="2"/>
      <c r="K346" s="3"/>
      <c r="L346" s="3"/>
    </row>
    <row r="347" spans="3:12" x14ac:dyDescent="0.25">
      <c r="C347" s="3"/>
      <c r="D347" s="3"/>
      <c r="E347" s="1"/>
      <c r="F347" s="1"/>
      <c r="G347" s="3"/>
      <c r="I347" s="2"/>
      <c r="J347" s="2"/>
      <c r="K347" s="3"/>
      <c r="L347" s="3"/>
    </row>
    <row r="348" spans="3:12" x14ac:dyDescent="0.25">
      <c r="C348" s="3"/>
      <c r="D348" s="3"/>
      <c r="E348" s="1"/>
      <c r="F348" s="1"/>
      <c r="G348" s="3"/>
      <c r="I348" s="2"/>
      <c r="J348" s="2"/>
      <c r="K348" s="3"/>
      <c r="L348" s="3"/>
    </row>
    <row r="349" spans="3:12" x14ac:dyDescent="0.25">
      <c r="C349" s="3"/>
      <c r="D349" s="3"/>
      <c r="E349" s="1"/>
      <c r="F349" s="1"/>
      <c r="G349" s="3"/>
      <c r="I349" s="2"/>
      <c r="J349" s="2"/>
      <c r="K349" s="3"/>
      <c r="L349" s="3"/>
    </row>
    <row r="350" spans="3:12" x14ac:dyDescent="0.25">
      <c r="C350" s="3"/>
      <c r="D350" s="3"/>
      <c r="E350" s="1"/>
      <c r="F350" s="1"/>
      <c r="G350" s="3"/>
      <c r="I350" s="2"/>
      <c r="J350" s="2"/>
      <c r="K350" s="3"/>
      <c r="L350" s="3"/>
    </row>
    <row r="351" spans="3:12" x14ac:dyDescent="0.25">
      <c r="C351" s="3"/>
      <c r="D351" s="3"/>
      <c r="E351" s="1"/>
      <c r="F351" s="1"/>
      <c r="G351" s="3"/>
      <c r="I351" s="2"/>
      <c r="J351" s="2"/>
      <c r="K351" s="3"/>
      <c r="L351" s="3"/>
    </row>
    <row r="352" spans="3:12" x14ac:dyDescent="0.25">
      <c r="C352" s="3"/>
      <c r="D352" s="3"/>
      <c r="E352" s="1"/>
      <c r="F352" s="1"/>
      <c r="G352" s="3"/>
      <c r="I352" s="2"/>
      <c r="J352" s="2"/>
      <c r="K352" s="3"/>
      <c r="L352" s="3"/>
    </row>
    <row r="353" spans="3:12" x14ac:dyDescent="0.25">
      <c r="C353" s="3"/>
      <c r="D353" s="3"/>
      <c r="E353" s="1"/>
      <c r="F353" s="1"/>
      <c r="G353" s="3"/>
      <c r="I353" s="2"/>
      <c r="J353" s="2"/>
      <c r="K353" s="3"/>
      <c r="L353" s="3"/>
    </row>
    <row r="354" spans="3:12" x14ac:dyDescent="0.25">
      <c r="C354" s="3"/>
      <c r="D354" s="3"/>
      <c r="E354" s="1"/>
      <c r="F354" s="1"/>
      <c r="G354" s="3"/>
      <c r="I354" s="2"/>
      <c r="J354" s="2"/>
      <c r="K354" s="3"/>
      <c r="L354" s="3"/>
    </row>
    <row r="355" spans="3:12" x14ac:dyDescent="0.25">
      <c r="C355" s="3"/>
      <c r="D355" s="3"/>
      <c r="E355" s="1"/>
      <c r="F355" s="1"/>
      <c r="G355" s="3"/>
      <c r="I355" s="2"/>
      <c r="J355" s="2"/>
      <c r="K355" s="3"/>
      <c r="L355" s="3"/>
    </row>
    <row r="356" spans="3:12" x14ac:dyDescent="0.25">
      <c r="C356" s="3"/>
      <c r="D356" s="3"/>
      <c r="E356" s="1"/>
      <c r="F356" s="1"/>
      <c r="G356" s="3"/>
      <c r="I356" s="2"/>
      <c r="J356" s="2"/>
      <c r="K356" s="3"/>
      <c r="L356" s="3"/>
    </row>
    <row r="357" spans="3:12" x14ac:dyDescent="0.25">
      <c r="C357" s="3"/>
      <c r="D357" s="3"/>
      <c r="E357" s="1"/>
      <c r="F357" s="1"/>
      <c r="G357" s="3"/>
      <c r="I357" s="2"/>
      <c r="J357" s="2"/>
      <c r="K357" s="3"/>
      <c r="L357" s="3"/>
    </row>
    <row r="358" spans="3:12" x14ac:dyDescent="0.25">
      <c r="C358" s="3"/>
      <c r="D358" s="3"/>
      <c r="E358" s="1"/>
      <c r="F358" s="1"/>
      <c r="G358" s="3"/>
      <c r="I358" s="2"/>
      <c r="J358" s="2"/>
      <c r="K358" s="3"/>
      <c r="L358" s="3"/>
    </row>
    <row r="359" spans="3:12" x14ac:dyDescent="0.25">
      <c r="C359" s="3"/>
      <c r="D359" s="3"/>
      <c r="E359" s="1"/>
      <c r="F359" s="1"/>
      <c r="G359" s="3"/>
      <c r="I359" s="2"/>
      <c r="J359" s="2"/>
      <c r="K359" s="3"/>
      <c r="L359" s="3"/>
    </row>
    <row r="360" spans="3:12" x14ac:dyDescent="0.25">
      <c r="C360" s="3"/>
      <c r="D360" s="3"/>
      <c r="E360" s="1"/>
      <c r="F360" s="1"/>
      <c r="G360" s="3"/>
      <c r="I360" s="2"/>
      <c r="J360" s="2"/>
      <c r="K360" s="3"/>
      <c r="L360" s="3"/>
    </row>
    <row r="361" spans="3:12" x14ac:dyDescent="0.25">
      <c r="C361" s="3"/>
      <c r="D361" s="3"/>
      <c r="E361" s="1"/>
      <c r="F361" s="1"/>
      <c r="G361" s="3"/>
      <c r="I361" s="2"/>
      <c r="J361" s="2"/>
      <c r="K361" s="3"/>
      <c r="L361" s="3"/>
    </row>
    <row r="362" spans="3:12" x14ac:dyDescent="0.25">
      <c r="C362" s="3"/>
      <c r="D362" s="3"/>
      <c r="E362" s="1"/>
      <c r="F362" s="1"/>
      <c r="G362" s="3"/>
      <c r="I362" s="2"/>
      <c r="J362" s="2"/>
      <c r="K362" s="3"/>
      <c r="L362" s="3"/>
    </row>
    <row r="363" spans="3:12" x14ac:dyDescent="0.25">
      <c r="C363" s="3"/>
      <c r="D363" s="3"/>
      <c r="E363" s="1"/>
      <c r="F363" s="1"/>
      <c r="G363" s="3"/>
      <c r="I363" s="2"/>
      <c r="J363" s="2"/>
      <c r="K363" s="3"/>
      <c r="L363" s="3"/>
    </row>
    <row r="364" spans="3:12" x14ac:dyDescent="0.25">
      <c r="C364" s="3"/>
      <c r="D364" s="3"/>
      <c r="E364" s="1"/>
      <c r="F364" s="1"/>
      <c r="G364" s="3"/>
      <c r="I364" s="2"/>
      <c r="J364" s="2"/>
      <c r="K364" s="3"/>
      <c r="L364" s="3"/>
    </row>
    <row r="365" spans="3:12" x14ac:dyDescent="0.25">
      <c r="C365" s="3"/>
      <c r="D365" s="3"/>
      <c r="E365" s="1"/>
      <c r="F365" s="1"/>
      <c r="G365" s="3"/>
      <c r="I365" s="2"/>
      <c r="J365" s="2"/>
      <c r="K365" s="3"/>
      <c r="L365" s="3"/>
    </row>
    <row r="366" spans="3:12" x14ac:dyDescent="0.25">
      <c r="C366" s="3"/>
      <c r="D366" s="3"/>
      <c r="E366" s="1"/>
      <c r="F366" s="1"/>
      <c r="G366" s="3"/>
      <c r="I366" s="2"/>
      <c r="J366" s="2"/>
      <c r="K366" s="3"/>
      <c r="L366" s="3"/>
    </row>
    <row r="367" spans="3:12" x14ac:dyDescent="0.25">
      <c r="C367" s="3"/>
      <c r="D367" s="3"/>
      <c r="E367" s="1"/>
      <c r="F367" s="1"/>
      <c r="G367" s="3"/>
      <c r="I367" s="2"/>
      <c r="J367" s="2"/>
      <c r="K367" s="3"/>
      <c r="L367" s="3"/>
    </row>
    <row r="368" spans="3:12" x14ac:dyDescent="0.25">
      <c r="C368" s="3"/>
      <c r="D368" s="3"/>
      <c r="E368" s="1"/>
      <c r="F368" s="1"/>
      <c r="G368" s="3"/>
      <c r="I368" s="2"/>
      <c r="J368" s="2"/>
      <c r="K368" s="3"/>
      <c r="L368" s="3"/>
    </row>
    <row r="369" spans="3:12" x14ac:dyDescent="0.25">
      <c r="C369" s="3"/>
      <c r="D369" s="3"/>
      <c r="E369" s="1"/>
      <c r="F369" s="1"/>
      <c r="G369" s="3"/>
      <c r="I369" s="2"/>
      <c r="J369" s="2"/>
      <c r="K369" s="3"/>
      <c r="L369" s="3"/>
    </row>
    <row r="370" spans="3:12" x14ac:dyDescent="0.25">
      <c r="C370" s="3"/>
      <c r="D370" s="3"/>
      <c r="E370" s="1"/>
      <c r="F370" s="1"/>
      <c r="G370" s="3"/>
      <c r="I370" s="2"/>
      <c r="J370" s="2"/>
      <c r="K370" s="3"/>
      <c r="L370" s="3"/>
    </row>
    <row r="371" spans="3:12" x14ac:dyDescent="0.25">
      <c r="C371" s="3"/>
      <c r="D371" s="3"/>
      <c r="E371" s="1"/>
      <c r="F371" s="1"/>
      <c r="G371" s="3"/>
      <c r="I371" s="2"/>
      <c r="J371" s="2"/>
      <c r="K371" s="3"/>
      <c r="L371" s="3"/>
    </row>
    <row r="372" spans="3:12" x14ac:dyDescent="0.25">
      <c r="C372" s="3"/>
      <c r="D372" s="3"/>
      <c r="E372" s="1"/>
      <c r="F372" s="1"/>
      <c r="G372" s="3"/>
      <c r="I372" s="2"/>
      <c r="J372" s="2"/>
      <c r="K372" s="3"/>
      <c r="L372" s="3"/>
    </row>
    <row r="373" spans="3:12" x14ac:dyDescent="0.25">
      <c r="C373" s="3"/>
      <c r="D373" s="3"/>
      <c r="E373" s="1"/>
      <c r="F373" s="1"/>
      <c r="G373" s="3"/>
      <c r="I373" s="2"/>
      <c r="J373" s="2"/>
      <c r="K373" s="3"/>
      <c r="L373" s="3"/>
    </row>
    <row r="374" spans="3:12" x14ac:dyDescent="0.25">
      <c r="C374" s="3"/>
      <c r="D374" s="3"/>
      <c r="E374" s="1"/>
      <c r="F374" s="1"/>
      <c r="G374" s="3"/>
      <c r="I374" s="2"/>
      <c r="J374" s="2"/>
      <c r="K374" s="3"/>
      <c r="L374" s="3"/>
    </row>
    <row r="375" spans="3:12" x14ac:dyDescent="0.25">
      <c r="C375" s="3"/>
      <c r="D375" s="3"/>
      <c r="E375" s="1"/>
      <c r="F375" s="1"/>
      <c r="G375" s="3"/>
      <c r="I375" s="2"/>
      <c r="J375" s="2"/>
      <c r="K375" s="3"/>
      <c r="L375" s="3"/>
    </row>
    <row r="376" spans="3:12" x14ac:dyDescent="0.25">
      <c r="C376" s="3"/>
      <c r="D376" s="3"/>
      <c r="E376" s="1"/>
      <c r="F376" s="1"/>
      <c r="G376" s="3"/>
      <c r="I376" s="2"/>
      <c r="J376" s="2"/>
      <c r="K376" s="3"/>
      <c r="L376" s="3"/>
    </row>
    <row r="377" spans="3:12" x14ac:dyDescent="0.25">
      <c r="C377" s="3"/>
      <c r="D377" s="3"/>
      <c r="E377" s="1"/>
      <c r="F377" s="1"/>
      <c r="G377" s="3"/>
      <c r="I377" s="2"/>
      <c r="J377" s="2"/>
      <c r="K377" s="3"/>
      <c r="L377" s="3"/>
    </row>
    <row r="378" spans="3:12" x14ac:dyDescent="0.25">
      <c r="C378" s="3"/>
      <c r="D378" s="3"/>
      <c r="E378" s="1"/>
      <c r="F378" s="1"/>
      <c r="G378" s="3"/>
      <c r="I378" s="2"/>
      <c r="J378" s="2"/>
      <c r="K378" s="3"/>
      <c r="L378" s="3"/>
    </row>
    <row r="379" spans="3:12" x14ac:dyDescent="0.25">
      <c r="C379" s="3"/>
      <c r="D379" s="3"/>
      <c r="E379" s="1"/>
      <c r="F379" s="1"/>
      <c r="G379" s="3"/>
      <c r="I379" s="2"/>
      <c r="J379" s="2"/>
      <c r="K379" s="3"/>
      <c r="L379" s="3"/>
    </row>
    <row r="380" spans="3:12" x14ac:dyDescent="0.25">
      <c r="C380" s="3"/>
      <c r="D380" s="3"/>
      <c r="E380" s="1"/>
      <c r="F380" s="1"/>
      <c r="G380" s="3"/>
      <c r="I380" s="2"/>
      <c r="J380" s="2"/>
      <c r="K380" s="3"/>
      <c r="L380" s="3"/>
    </row>
    <row r="381" spans="3:12" x14ac:dyDescent="0.25">
      <c r="C381" s="3"/>
      <c r="D381" s="3"/>
      <c r="E381" s="1"/>
      <c r="F381" s="1"/>
      <c r="G381" s="3"/>
      <c r="I381" s="2"/>
      <c r="J381" s="2"/>
      <c r="K381" s="3"/>
      <c r="L381" s="3"/>
    </row>
    <row r="382" spans="3:12" x14ac:dyDescent="0.25">
      <c r="C382" s="3"/>
      <c r="D382" s="3"/>
      <c r="E382" s="1"/>
      <c r="F382" s="1"/>
      <c r="G382" s="3"/>
      <c r="I382" s="2"/>
      <c r="J382" s="2"/>
      <c r="K382" s="3"/>
      <c r="L382" s="3"/>
    </row>
    <row r="383" spans="3:12" x14ac:dyDescent="0.25">
      <c r="C383" s="3"/>
      <c r="D383" s="3"/>
      <c r="E383" s="1"/>
      <c r="F383" s="1"/>
      <c r="G383" s="3"/>
      <c r="I383" s="2"/>
      <c r="J383" s="2"/>
      <c r="K383" s="3"/>
      <c r="L383" s="3"/>
    </row>
    <row r="384" spans="3:12" x14ac:dyDescent="0.25">
      <c r="C384" s="3"/>
      <c r="D384" s="3"/>
      <c r="E384" s="1"/>
      <c r="F384" s="1"/>
      <c r="G384" s="3"/>
      <c r="I384" s="2"/>
      <c r="J384" s="2"/>
      <c r="K384" s="3"/>
      <c r="L384" s="3"/>
    </row>
    <row r="385" spans="3:12" ht="5.25" customHeight="1" x14ac:dyDescent="0.25">
      <c r="C385" s="3"/>
      <c r="D385" s="3"/>
      <c r="E385" s="1"/>
      <c r="F385" s="1"/>
      <c r="G385" s="3"/>
      <c r="I385" s="2"/>
      <c r="J385" s="2"/>
      <c r="K385" s="3"/>
      <c r="L385" s="3"/>
    </row>
    <row r="386" spans="3:12" x14ac:dyDescent="0.25">
      <c r="C386" s="3"/>
      <c r="D386" s="3"/>
      <c r="E386" s="1"/>
      <c r="F386" s="1"/>
      <c r="G386" s="3"/>
      <c r="I386" s="2"/>
      <c r="J386" s="2"/>
      <c r="K386" s="3"/>
      <c r="L386" s="3"/>
    </row>
    <row r="387" spans="3:12" x14ac:dyDescent="0.25">
      <c r="C387" s="3"/>
      <c r="D387" s="3"/>
      <c r="E387" s="1"/>
      <c r="F387" s="1"/>
      <c r="G387" s="3"/>
      <c r="I387" s="2"/>
      <c r="J387" s="2"/>
      <c r="K387" s="3"/>
      <c r="L387" s="3"/>
    </row>
    <row r="388" spans="3:12" x14ac:dyDescent="0.25">
      <c r="C388" s="3"/>
      <c r="D388" s="3"/>
      <c r="E388" s="1"/>
      <c r="F388" s="1"/>
      <c r="G388" s="3"/>
      <c r="I388" s="2"/>
      <c r="J388" s="2"/>
      <c r="K388" s="3"/>
      <c r="L388" s="3"/>
    </row>
    <row r="389" spans="3:12" x14ac:dyDescent="0.25">
      <c r="C389" s="3"/>
      <c r="D389" s="3"/>
      <c r="E389" s="1"/>
      <c r="F389" s="1"/>
      <c r="G389" s="3"/>
      <c r="I389" s="2"/>
      <c r="J389" s="2"/>
      <c r="K389" s="3"/>
      <c r="L389" s="3"/>
    </row>
    <row r="390" spans="3:12" x14ac:dyDescent="0.25">
      <c r="C390" s="3"/>
      <c r="D390" s="3"/>
      <c r="E390" s="1"/>
      <c r="F390" s="1"/>
      <c r="G390" s="3"/>
      <c r="I390" s="2"/>
      <c r="J390" s="2"/>
      <c r="K390" s="3"/>
      <c r="L390" s="3"/>
    </row>
    <row r="391" spans="3:12" x14ac:dyDescent="0.25">
      <c r="C391" s="3"/>
      <c r="D391" s="3"/>
      <c r="E391" s="1"/>
      <c r="F391" s="1"/>
      <c r="G391" s="3"/>
      <c r="I391" s="2"/>
      <c r="J391" s="2"/>
      <c r="K391" s="3"/>
      <c r="L391" s="3"/>
    </row>
    <row r="392" spans="3:12" x14ac:dyDescent="0.25">
      <c r="C392" s="3"/>
      <c r="D392" s="3"/>
      <c r="E392" s="1"/>
      <c r="F392" s="1"/>
      <c r="G392" s="3"/>
      <c r="I392" s="2"/>
      <c r="J392" s="2"/>
      <c r="K392" s="3"/>
      <c r="L392" s="3"/>
    </row>
    <row r="393" spans="3:12" x14ac:dyDescent="0.25">
      <c r="C393" s="3"/>
      <c r="D393" s="3"/>
      <c r="E393" s="1"/>
      <c r="F393" s="1"/>
      <c r="G393" s="3"/>
      <c r="I393" s="2"/>
      <c r="J393" s="2"/>
      <c r="K393" s="3"/>
      <c r="L393" s="3"/>
    </row>
    <row r="394" spans="3:12" x14ac:dyDescent="0.25">
      <c r="C394" s="3"/>
      <c r="D394" s="3"/>
      <c r="E394" s="1"/>
      <c r="F394" s="1"/>
      <c r="G394" s="3"/>
      <c r="I394" s="2"/>
      <c r="J394" s="2"/>
      <c r="K394" s="3"/>
      <c r="L394" s="3"/>
    </row>
    <row r="395" spans="3:12" x14ac:dyDescent="0.25">
      <c r="C395" s="3"/>
      <c r="D395" s="3"/>
      <c r="E395" s="1"/>
      <c r="F395" s="1"/>
      <c r="G395" s="3"/>
      <c r="I395" s="2"/>
      <c r="J395" s="2"/>
      <c r="K395" s="3"/>
      <c r="L395" s="3"/>
    </row>
    <row r="396" spans="3:12" x14ac:dyDescent="0.25">
      <c r="C396" s="3"/>
      <c r="D396" s="3"/>
      <c r="E396" s="1"/>
      <c r="F396" s="1"/>
      <c r="G396" s="3"/>
      <c r="I396" s="2"/>
      <c r="J396" s="2"/>
      <c r="K396" s="3"/>
      <c r="L396" s="3"/>
    </row>
    <row r="397" spans="3:12" x14ac:dyDescent="0.25">
      <c r="C397" s="3"/>
      <c r="D397" s="3"/>
      <c r="E397" s="1"/>
      <c r="F397" s="1"/>
      <c r="G397" s="3"/>
      <c r="I397" s="2"/>
      <c r="J397" s="2"/>
      <c r="K397" s="3"/>
      <c r="L397" s="3"/>
    </row>
    <row r="398" spans="3:12" x14ac:dyDescent="0.25">
      <c r="C398" s="3"/>
      <c r="D398" s="3"/>
      <c r="E398" s="1"/>
      <c r="F398" s="1"/>
      <c r="G398" s="3"/>
      <c r="I398" s="2"/>
      <c r="J398" s="2"/>
      <c r="K398" s="3"/>
      <c r="L398" s="3"/>
    </row>
    <row r="399" spans="3:12" x14ac:dyDescent="0.25">
      <c r="C399" s="3"/>
      <c r="D399" s="3"/>
      <c r="E399" s="1"/>
      <c r="F399" s="1"/>
      <c r="G399" s="3"/>
      <c r="I399" s="2"/>
      <c r="J399" s="2"/>
      <c r="K399" s="3"/>
      <c r="L399" s="3"/>
    </row>
    <row r="400" spans="3:12" x14ac:dyDescent="0.25">
      <c r="C400" s="3"/>
      <c r="D400" s="3"/>
      <c r="E400" s="1"/>
      <c r="F400" s="1"/>
      <c r="G400" s="3"/>
      <c r="I400" s="2"/>
      <c r="J400" s="2"/>
      <c r="K400" s="3"/>
      <c r="L400" s="3"/>
    </row>
    <row r="401" spans="3:12" x14ac:dyDescent="0.25">
      <c r="C401" s="3"/>
      <c r="D401" s="3"/>
      <c r="E401" s="1"/>
      <c r="F401" s="1"/>
      <c r="G401" s="3"/>
      <c r="I401" s="2"/>
      <c r="J401" s="2"/>
      <c r="K401" s="3"/>
      <c r="L401" s="3"/>
    </row>
    <row r="402" spans="3:12" x14ac:dyDescent="0.25">
      <c r="C402" s="3"/>
      <c r="D402" s="3"/>
      <c r="E402" s="1"/>
      <c r="F402" s="1"/>
      <c r="G402" s="3"/>
      <c r="I402" s="2"/>
      <c r="J402" s="2"/>
      <c r="K402" s="3"/>
      <c r="L402" s="3"/>
    </row>
    <row r="403" spans="3:12" x14ac:dyDescent="0.25">
      <c r="C403" s="3"/>
      <c r="D403" s="3"/>
      <c r="E403" s="1"/>
      <c r="F403" s="1"/>
      <c r="G403" s="3"/>
      <c r="I403" s="2"/>
      <c r="J403" s="2"/>
      <c r="K403" s="3"/>
      <c r="L403" s="3"/>
    </row>
    <row r="404" spans="3:12" x14ac:dyDescent="0.25">
      <c r="C404" s="3"/>
      <c r="D404" s="3"/>
      <c r="E404" s="1"/>
      <c r="F404" s="1"/>
      <c r="G404" s="3"/>
      <c r="I404" s="2"/>
      <c r="J404" s="2"/>
      <c r="K404" s="3"/>
      <c r="L404" s="3"/>
    </row>
    <row r="405" spans="3:12" x14ac:dyDescent="0.25">
      <c r="C405" s="3"/>
      <c r="D405" s="3"/>
      <c r="E405" s="1"/>
      <c r="F405" s="1"/>
      <c r="G405" s="3"/>
      <c r="I405" s="2"/>
      <c r="J405" s="2"/>
      <c r="K405" s="3"/>
      <c r="L405" s="3"/>
    </row>
    <row r="406" spans="3:12" x14ac:dyDescent="0.25">
      <c r="C406" s="3"/>
      <c r="D406" s="3"/>
      <c r="E406" s="1"/>
      <c r="F406" s="1"/>
      <c r="G406" s="3"/>
      <c r="I406" s="2"/>
      <c r="J406" s="2"/>
      <c r="K406" s="3"/>
      <c r="L406" s="3"/>
    </row>
    <row r="407" spans="3:12" x14ac:dyDescent="0.25">
      <c r="C407" s="3"/>
      <c r="D407" s="3"/>
      <c r="E407" s="1"/>
      <c r="F407" s="1"/>
      <c r="G407" s="3"/>
      <c r="I407" s="2"/>
      <c r="J407" s="2"/>
      <c r="K407" s="3"/>
      <c r="L407" s="3"/>
    </row>
    <row r="408" spans="3:12" x14ac:dyDescent="0.25">
      <c r="C408" s="3"/>
      <c r="D408" s="3"/>
      <c r="E408" s="1"/>
      <c r="F408" s="1"/>
      <c r="G408" s="3"/>
      <c r="I408" s="2"/>
      <c r="J408" s="2"/>
      <c r="K408" s="3"/>
      <c r="L408" s="3"/>
    </row>
    <row r="409" spans="3:12" x14ac:dyDescent="0.25">
      <c r="C409" s="3"/>
      <c r="D409" s="3"/>
      <c r="E409" s="1"/>
      <c r="F409" s="1"/>
      <c r="G409" s="3"/>
      <c r="I409" s="2"/>
      <c r="J409" s="2"/>
      <c r="K409" s="3"/>
      <c r="L409" s="3"/>
    </row>
    <row r="410" spans="3:12" x14ac:dyDescent="0.25">
      <c r="C410" s="3"/>
      <c r="D410" s="3"/>
      <c r="E410" s="1"/>
      <c r="F410" s="1"/>
      <c r="G410" s="3"/>
      <c r="I410" s="2"/>
      <c r="J410" s="2"/>
      <c r="K410" s="3"/>
      <c r="L410" s="3"/>
    </row>
    <row r="411" spans="3:12" x14ac:dyDescent="0.25">
      <c r="C411" s="3"/>
      <c r="D411" s="3"/>
      <c r="E411" s="1"/>
      <c r="F411" s="1"/>
      <c r="G411" s="3"/>
      <c r="I411" s="2"/>
      <c r="J411" s="2"/>
      <c r="K411" s="3"/>
      <c r="L411" s="3"/>
    </row>
    <row r="412" spans="3:12" x14ac:dyDescent="0.25">
      <c r="C412" s="3"/>
      <c r="D412" s="3"/>
      <c r="E412" s="1"/>
      <c r="F412" s="1"/>
      <c r="G412" s="3"/>
      <c r="I412" s="2"/>
      <c r="J412" s="2"/>
      <c r="K412" s="3"/>
      <c r="L412" s="3"/>
    </row>
    <row r="413" spans="3:12" x14ac:dyDescent="0.25">
      <c r="C413" s="3"/>
      <c r="D413" s="3"/>
      <c r="E413" s="1"/>
      <c r="F413" s="1"/>
      <c r="G413" s="3"/>
      <c r="I413" s="2"/>
      <c r="J413" s="2"/>
      <c r="K413" s="3"/>
      <c r="L413" s="3"/>
    </row>
    <row r="414" spans="3:12" x14ac:dyDescent="0.25">
      <c r="C414" s="3"/>
      <c r="D414" s="3"/>
      <c r="E414" s="1"/>
      <c r="F414" s="1"/>
      <c r="G414" s="3"/>
      <c r="I414" s="2"/>
      <c r="J414" s="2"/>
      <c r="K414" s="3"/>
      <c r="L414" s="3"/>
    </row>
    <row r="415" spans="3:12" x14ac:dyDescent="0.25">
      <c r="C415" s="3"/>
      <c r="D415" s="3"/>
      <c r="E415" s="1"/>
      <c r="F415" s="1"/>
      <c r="G415" s="3"/>
      <c r="I415" s="2"/>
      <c r="J415" s="2"/>
      <c r="K415" s="3"/>
      <c r="L415" s="3"/>
    </row>
    <row r="416" spans="3:12" x14ac:dyDescent="0.25">
      <c r="C416" s="3"/>
      <c r="D416" s="3"/>
      <c r="E416" s="1"/>
      <c r="F416" s="1"/>
      <c r="G416" s="3"/>
      <c r="I416" s="2"/>
      <c r="J416" s="2"/>
      <c r="K416" s="3"/>
      <c r="L416" s="3"/>
    </row>
    <row r="417" spans="3:12" x14ac:dyDescent="0.25">
      <c r="C417" s="3"/>
      <c r="D417" s="3"/>
      <c r="E417" s="1"/>
      <c r="F417" s="1"/>
      <c r="G417" s="3"/>
      <c r="I417" s="2"/>
      <c r="J417" s="2"/>
      <c r="K417" s="3"/>
      <c r="L417" s="3"/>
    </row>
    <row r="418" spans="3:12" x14ac:dyDescent="0.25">
      <c r="C418" s="3"/>
      <c r="D418" s="3"/>
      <c r="E418" s="1"/>
      <c r="F418" s="1"/>
      <c r="G418" s="3"/>
      <c r="I418" s="2"/>
      <c r="J418" s="2"/>
      <c r="K418" s="3"/>
      <c r="L418" s="3"/>
    </row>
    <row r="419" spans="3:12" x14ac:dyDescent="0.25">
      <c r="C419" s="3"/>
      <c r="D419" s="3"/>
      <c r="E419" s="1"/>
      <c r="F419" s="1"/>
      <c r="G419" s="3"/>
      <c r="I419" s="2"/>
      <c r="J419" s="2"/>
      <c r="K419" s="3"/>
      <c r="L419" s="3"/>
    </row>
    <row r="420" spans="3:12" x14ac:dyDescent="0.25">
      <c r="C420" s="3"/>
      <c r="D420" s="3"/>
      <c r="E420" s="1"/>
      <c r="F420" s="1"/>
      <c r="G420" s="3"/>
      <c r="I420" s="2"/>
      <c r="J420" s="2"/>
      <c r="K420" s="3"/>
      <c r="L420" s="3"/>
    </row>
    <row r="421" spans="3:12" x14ac:dyDescent="0.25">
      <c r="C421" s="3"/>
      <c r="D421" s="3"/>
      <c r="E421" s="1"/>
      <c r="F421" s="1"/>
      <c r="G421" s="3"/>
      <c r="I421" s="2"/>
      <c r="J421" s="2"/>
      <c r="K421" s="3"/>
      <c r="L421" s="3"/>
    </row>
    <row r="422" spans="3:12" x14ac:dyDescent="0.25">
      <c r="C422" s="3"/>
      <c r="D422" s="3"/>
      <c r="E422" s="1"/>
      <c r="F422" s="1"/>
      <c r="G422" s="3"/>
      <c r="I422" s="2"/>
      <c r="J422" s="2"/>
      <c r="K422" s="3"/>
      <c r="L422" s="3"/>
    </row>
    <row r="423" spans="3:12" x14ac:dyDescent="0.25">
      <c r="C423" s="3"/>
      <c r="D423" s="3"/>
      <c r="E423" s="1"/>
      <c r="F423" s="1"/>
      <c r="G423" s="3"/>
      <c r="I423" s="2"/>
      <c r="J423" s="2"/>
      <c r="K423" s="3"/>
      <c r="L423" s="3"/>
    </row>
    <row r="424" spans="3:12" x14ac:dyDescent="0.25">
      <c r="C424" s="3"/>
      <c r="D424" s="3"/>
      <c r="E424" s="1"/>
      <c r="F424" s="1"/>
      <c r="G424" s="3"/>
      <c r="I424" s="2"/>
      <c r="J424" s="2"/>
      <c r="K424" s="3"/>
      <c r="L424" s="3"/>
    </row>
    <row r="425" spans="3:12" x14ac:dyDescent="0.25">
      <c r="C425" s="3"/>
      <c r="D425" s="3"/>
      <c r="E425" s="1"/>
      <c r="F425" s="1"/>
      <c r="G425" s="3"/>
      <c r="I425" s="2"/>
      <c r="J425" s="2"/>
      <c r="K425" s="3"/>
      <c r="L425" s="3"/>
    </row>
    <row r="426" spans="3:12" x14ac:dyDescent="0.25">
      <c r="C426" s="3"/>
      <c r="D426" s="3"/>
      <c r="E426" s="1"/>
      <c r="F426" s="1"/>
      <c r="G426" s="3"/>
      <c r="I426" s="2"/>
      <c r="J426" s="2"/>
      <c r="K426" s="3"/>
      <c r="L426" s="3"/>
    </row>
    <row r="427" spans="3:12" x14ac:dyDescent="0.25">
      <c r="C427" s="3"/>
      <c r="D427" s="3"/>
      <c r="E427" s="1"/>
      <c r="F427" s="1"/>
      <c r="G427" s="3"/>
      <c r="I427" s="2"/>
      <c r="J427" s="2"/>
      <c r="K427" s="3"/>
      <c r="L427" s="3"/>
    </row>
    <row r="428" spans="3:12" x14ac:dyDescent="0.25">
      <c r="C428" s="3"/>
      <c r="D428" s="3"/>
      <c r="E428" s="1"/>
      <c r="F428" s="1"/>
      <c r="G428" s="3"/>
      <c r="I428" s="2"/>
      <c r="J428" s="2"/>
      <c r="K428" s="3"/>
      <c r="L428" s="3"/>
    </row>
    <row r="429" spans="3:12" x14ac:dyDescent="0.25">
      <c r="C429" s="3"/>
      <c r="D429" s="3"/>
      <c r="E429" s="1"/>
      <c r="F429" s="1"/>
      <c r="G429" s="3"/>
      <c r="I429" s="2"/>
      <c r="J429" s="2"/>
      <c r="K429" s="3"/>
      <c r="L429" s="3"/>
    </row>
    <row r="430" spans="3:12" x14ac:dyDescent="0.25">
      <c r="C430" s="3"/>
      <c r="D430" s="3"/>
      <c r="E430" s="1"/>
      <c r="F430" s="1"/>
      <c r="G430" s="3"/>
      <c r="I430" s="2"/>
      <c r="J430" s="2"/>
      <c r="K430" s="3"/>
      <c r="L430" s="3"/>
    </row>
    <row r="431" spans="3:12" x14ac:dyDescent="0.25">
      <c r="C431" s="3"/>
      <c r="D431" s="3"/>
      <c r="E431" s="1"/>
      <c r="F431" s="1"/>
      <c r="G431" s="3"/>
      <c r="I431" s="2"/>
      <c r="J431" s="2"/>
      <c r="K431" s="3"/>
      <c r="L431" s="3"/>
    </row>
    <row r="432" spans="3:12" x14ac:dyDescent="0.25">
      <c r="C432" s="3"/>
      <c r="D432" s="3"/>
      <c r="E432" s="1"/>
      <c r="F432" s="1"/>
      <c r="G432" s="3"/>
      <c r="I432" s="2"/>
      <c r="J432" s="2"/>
      <c r="K432" s="3"/>
      <c r="L432" s="3"/>
    </row>
    <row r="433" spans="3:12" x14ac:dyDescent="0.25">
      <c r="C433" s="3"/>
      <c r="D433" s="3"/>
      <c r="E433" s="1"/>
      <c r="F433" s="1"/>
      <c r="G433" s="3"/>
      <c r="I433" s="2"/>
      <c r="J433" s="2"/>
      <c r="K433" s="3"/>
      <c r="L433" s="3"/>
    </row>
    <row r="434" spans="3:12" x14ac:dyDescent="0.25">
      <c r="C434" s="3"/>
      <c r="D434" s="3"/>
      <c r="E434" s="1"/>
      <c r="F434" s="1"/>
      <c r="G434" s="3"/>
      <c r="I434" s="2"/>
      <c r="J434" s="2"/>
      <c r="K434" s="3"/>
      <c r="L434" s="3"/>
    </row>
    <row r="435" spans="3:12" x14ac:dyDescent="0.25">
      <c r="C435" s="3"/>
      <c r="D435" s="3"/>
      <c r="E435" s="1"/>
      <c r="F435" s="1"/>
      <c r="G435" s="3"/>
      <c r="I435" s="2"/>
      <c r="J435" s="2"/>
      <c r="K435" s="3"/>
      <c r="L435" s="3"/>
    </row>
    <row r="436" spans="3:12" x14ac:dyDescent="0.25">
      <c r="C436" s="3"/>
      <c r="D436" s="3"/>
      <c r="E436" s="1"/>
      <c r="F436" s="1"/>
      <c r="G436" s="3"/>
      <c r="I436" s="2"/>
      <c r="J436" s="2"/>
      <c r="K436" s="3"/>
      <c r="L436" s="3"/>
    </row>
    <row r="437" spans="3:12" x14ac:dyDescent="0.25">
      <c r="C437" s="3"/>
      <c r="D437" s="3"/>
      <c r="E437" s="1"/>
      <c r="F437" s="1"/>
      <c r="G437" s="3"/>
      <c r="I437" s="2"/>
      <c r="J437" s="2"/>
      <c r="K437" s="3"/>
      <c r="L437" s="3"/>
    </row>
    <row r="438" spans="3:12" x14ac:dyDescent="0.25">
      <c r="C438" s="3"/>
      <c r="D438" s="3"/>
      <c r="E438" s="1"/>
      <c r="F438" s="1"/>
      <c r="G438" s="3"/>
      <c r="I438" s="2"/>
      <c r="J438" s="2"/>
      <c r="K438" s="3"/>
      <c r="L438" s="3"/>
    </row>
    <row r="439" spans="3:12" x14ac:dyDescent="0.25">
      <c r="C439" s="3"/>
      <c r="D439" s="3"/>
      <c r="E439" s="1"/>
      <c r="F439" s="1"/>
      <c r="G439" s="3"/>
      <c r="I439" s="2"/>
      <c r="J439" s="2"/>
      <c r="K439" s="3"/>
      <c r="L439" s="3"/>
    </row>
    <row r="440" spans="3:12" x14ac:dyDescent="0.25">
      <c r="C440" s="3"/>
      <c r="D440" s="3"/>
      <c r="E440" s="1"/>
      <c r="F440" s="1"/>
      <c r="G440" s="3"/>
      <c r="I440" s="2"/>
      <c r="J440" s="2"/>
      <c r="K440" s="3"/>
      <c r="L440" s="3"/>
    </row>
    <row r="441" spans="3:12" x14ac:dyDescent="0.25">
      <c r="C441" s="3"/>
      <c r="D441" s="3"/>
      <c r="E441" s="1"/>
      <c r="F441" s="1"/>
      <c r="G441" s="3"/>
      <c r="I441" s="2"/>
      <c r="J441" s="2"/>
      <c r="K441" s="3"/>
      <c r="L441" s="3"/>
    </row>
    <row r="442" spans="3:12" x14ac:dyDescent="0.25">
      <c r="C442" s="3"/>
      <c r="D442" s="3"/>
      <c r="E442" s="1"/>
      <c r="F442" s="1"/>
      <c r="G442" s="3"/>
      <c r="I442" s="2"/>
      <c r="J442" s="2"/>
      <c r="K442" s="3"/>
      <c r="L442" s="3"/>
    </row>
    <row r="443" spans="3:12" x14ac:dyDescent="0.25">
      <c r="C443" s="3"/>
      <c r="D443" s="3"/>
      <c r="E443" s="1"/>
      <c r="F443" s="1"/>
      <c r="G443" s="3"/>
      <c r="I443" s="2"/>
      <c r="J443" s="2"/>
      <c r="K443" s="3"/>
      <c r="L443" s="3"/>
    </row>
    <row r="444" spans="3:12" x14ac:dyDescent="0.25">
      <c r="C444" s="3"/>
      <c r="D444" s="3"/>
      <c r="E444" s="1"/>
      <c r="F444" s="1"/>
      <c r="G444" s="3"/>
      <c r="I444" s="2"/>
      <c r="J444" s="2"/>
      <c r="K444" s="3"/>
      <c r="L444" s="3"/>
    </row>
    <row r="445" spans="3:12" x14ac:dyDescent="0.25">
      <c r="C445" s="3"/>
      <c r="D445" s="3"/>
      <c r="E445" s="1"/>
      <c r="F445" s="1"/>
      <c r="G445" s="3"/>
      <c r="I445" s="2"/>
      <c r="J445" s="2"/>
      <c r="K445" s="3"/>
      <c r="L445" s="3"/>
    </row>
    <row r="446" spans="3:12" x14ac:dyDescent="0.25">
      <c r="C446" s="3"/>
      <c r="D446" s="3"/>
      <c r="E446" s="1"/>
      <c r="F446" s="1"/>
      <c r="G446" s="3"/>
      <c r="I446" s="2"/>
      <c r="J446" s="2"/>
      <c r="K446" s="3"/>
      <c r="L446" s="3"/>
    </row>
    <row r="447" spans="3:12" x14ac:dyDescent="0.25">
      <c r="C447" s="3"/>
      <c r="D447" s="3"/>
      <c r="E447" s="1"/>
      <c r="F447" s="1"/>
      <c r="G447" s="3"/>
      <c r="I447" s="2"/>
      <c r="J447" s="2"/>
      <c r="K447" s="3"/>
      <c r="L447" s="3"/>
    </row>
    <row r="448" spans="3:12" x14ac:dyDescent="0.25">
      <c r="C448" s="3"/>
      <c r="D448" s="3"/>
      <c r="E448" s="1"/>
      <c r="F448" s="1"/>
      <c r="G448" s="3"/>
      <c r="I448" s="2"/>
      <c r="J448" s="2"/>
      <c r="K448" s="3"/>
      <c r="L448" s="3"/>
    </row>
    <row r="449" spans="3:12" x14ac:dyDescent="0.25">
      <c r="C449" s="3"/>
      <c r="D449" s="3"/>
      <c r="E449" s="1"/>
      <c r="F449" s="1"/>
      <c r="G449" s="3"/>
      <c r="I449" s="2"/>
      <c r="J449" s="2"/>
      <c r="K449" s="3"/>
      <c r="L449" s="3"/>
    </row>
    <row r="450" spans="3:12" x14ac:dyDescent="0.25">
      <c r="C450" s="3"/>
      <c r="D450" s="3"/>
      <c r="E450" s="1"/>
      <c r="F450" s="1"/>
      <c r="G450" s="3"/>
      <c r="I450" s="2"/>
      <c r="J450" s="2"/>
      <c r="K450" s="3"/>
      <c r="L450" s="3"/>
    </row>
    <row r="451" spans="3:12" x14ac:dyDescent="0.25">
      <c r="C451" s="3"/>
      <c r="D451" s="3"/>
      <c r="E451" s="1"/>
      <c r="F451" s="1"/>
      <c r="G451" s="3"/>
      <c r="I451" s="2"/>
      <c r="J451" s="2"/>
      <c r="K451" s="3"/>
      <c r="L451" s="3"/>
    </row>
    <row r="452" spans="3:12" x14ac:dyDescent="0.25">
      <c r="C452" s="3"/>
      <c r="D452" s="3"/>
      <c r="E452" s="1"/>
      <c r="F452" s="1"/>
      <c r="G452" s="3"/>
      <c r="I452" s="2"/>
      <c r="J452" s="2"/>
      <c r="K452" s="3"/>
      <c r="L452" s="3"/>
    </row>
    <row r="453" spans="3:12" x14ac:dyDescent="0.25">
      <c r="C453" s="3"/>
      <c r="D453" s="3"/>
      <c r="E453" s="1"/>
      <c r="F453" s="1"/>
      <c r="G453" s="3"/>
      <c r="I453" s="2"/>
      <c r="J453" s="2"/>
      <c r="K453" s="3"/>
      <c r="L453" s="3"/>
    </row>
    <row r="454" spans="3:12" x14ac:dyDescent="0.25">
      <c r="C454" s="3"/>
      <c r="D454" s="3"/>
      <c r="E454" s="1"/>
      <c r="F454" s="1"/>
      <c r="G454" s="3"/>
      <c r="I454" s="2"/>
      <c r="J454" s="2"/>
      <c r="K454" s="3"/>
      <c r="L454" s="3"/>
    </row>
    <row r="455" spans="3:12" x14ac:dyDescent="0.25">
      <c r="C455" s="3"/>
      <c r="D455" s="3"/>
      <c r="E455" s="1"/>
      <c r="F455" s="1"/>
      <c r="G455" s="3"/>
      <c r="I455" s="2"/>
      <c r="J455" s="2"/>
      <c r="K455" s="3"/>
      <c r="L455" s="3"/>
    </row>
    <row r="456" spans="3:12" x14ac:dyDescent="0.25">
      <c r="C456" s="3"/>
      <c r="D456" s="3"/>
      <c r="E456" s="1"/>
      <c r="F456" s="1"/>
      <c r="G456" s="3"/>
      <c r="I456" s="2"/>
      <c r="J456" s="2"/>
      <c r="K456" s="3"/>
      <c r="L456" s="3"/>
    </row>
    <row r="457" spans="3:12" x14ac:dyDescent="0.25">
      <c r="C457" s="3"/>
      <c r="D457" s="3"/>
      <c r="E457" s="1"/>
      <c r="F457" s="1"/>
      <c r="G457" s="3"/>
      <c r="I457" s="2"/>
      <c r="J457" s="2"/>
      <c r="K457" s="3"/>
      <c r="L457" s="3"/>
    </row>
    <row r="458" spans="3:12" x14ac:dyDescent="0.25">
      <c r="C458" s="3"/>
      <c r="D458" s="3"/>
      <c r="E458" s="1"/>
      <c r="F458" s="1"/>
      <c r="G458" s="3"/>
      <c r="I458" s="2"/>
      <c r="J458" s="2"/>
      <c r="K458" s="3"/>
      <c r="L458" s="3"/>
    </row>
    <row r="459" spans="3:12" x14ac:dyDescent="0.25">
      <c r="C459" s="3"/>
      <c r="D459" s="3"/>
      <c r="E459" s="1"/>
      <c r="F459" s="1"/>
      <c r="G459" s="3"/>
      <c r="I459" s="2"/>
      <c r="J459" s="2"/>
      <c r="K459" s="3"/>
      <c r="L459" s="3"/>
    </row>
    <row r="460" spans="3:12" x14ac:dyDescent="0.25">
      <c r="C460" s="3"/>
      <c r="D460" s="3"/>
      <c r="E460" s="1"/>
      <c r="F460" s="1"/>
      <c r="G460" s="3"/>
      <c r="I460" s="2"/>
      <c r="J460" s="2"/>
      <c r="K460" s="3"/>
      <c r="L460" s="3"/>
    </row>
    <row r="461" spans="3:12" x14ac:dyDescent="0.25">
      <c r="C461" s="3"/>
      <c r="D461" s="3"/>
      <c r="E461" s="1"/>
      <c r="F461" s="1"/>
      <c r="G461" s="3"/>
      <c r="I461" s="2"/>
      <c r="J461" s="2"/>
      <c r="K461" s="3"/>
      <c r="L461" s="3"/>
    </row>
    <row r="462" spans="3:12" x14ac:dyDescent="0.25">
      <c r="C462" s="3"/>
      <c r="D462" s="3"/>
      <c r="E462" s="1"/>
      <c r="F462" s="1"/>
      <c r="G462" s="3"/>
      <c r="I462" s="2"/>
      <c r="J462" s="2"/>
      <c r="K462" s="3"/>
      <c r="L462" s="3"/>
    </row>
    <row r="463" spans="3:12" x14ac:dyDescent="0.25">
      <c r="C463" s="3"/>
      <c r="D463" s="3"/>
      <c r="E463" s="1"/>
      <c r="F463" s="1"/>
      <c r="G463" s="3"/>
      <c r="I463" s="2"/>
      <c r="J463" s="2"/>
      <c r="K463" s="3"/>
      <c r="L463" s="3"/>
    </row>
    <row r="464" spans="3:12" x14ac:dyDescent="0.25">
      <c r="C464" s="3"/>
      <c r="D464" s="3"/>
      <c r="E464" s="1"/>
      <c r="F464" s="1"/>
      <c r="G464" s="3"/>
      <c r="I464" s="2"/>
      <c r="J464" s="2"/>
      <c r="K464" s="3"/>
      <c r="L464" s="3"/>
    </row>
    <row r="465" spans="3:12" x14ac:dyDescent="0.25">
      <c r="C465" s="3"/>
      <c r="D465" s="3"/>
      <c r="E465" s="1"/>
      <c r="F465" s="1"/>
      <c r="G465" s="3"/>
      <c r="I465" s="2"/>
      <c r="J465" s="2"/>
      <c r="K465" s="3"/>
      <c r="L465" s="3"/>
    </row>
    <row r="466" spans="3:12" x14ac:dyDescent="0.25">
      <c r="C466" s="3"/>
      <c r="D466" s="3"/>
      <c r="E466" s="1"/>
      <c r="F466" s="1"/>
      <c r="G466" s="3"/>
      <c r="I466" s="2"/>
      <c r="J466" s="2"/>
      <c r="K466" s="3"/>
      <c r="L466" s="3"/>
    </row>
    <row r="467" spans="3:12" x14ac:dyDescent="0.25">
      <c r="C467" s="3"/>
      <c r="D467" s="3"/>
      <c r="E467" s="1"/>
      <c r="F467" s="1"/>
      <c r="G467" s="3"/>
      <c r="I467" s="2"/>
      <c r="J467" s="2"/>
      <c r="K467" s="3"/>
      <c r="L467" s="3"/>
    </row>
    <row r="468" spans="3:12" x14ac:dyDescent="0.25">
      <c r="C468" s="3"/>
      <c r="D468" s="3"/>
      <c r="E468" s="1"/>
      <c r="F468" s="1"/>
      <c r="G468" s="3"/>
      <c r="I468" s="2"/>
      <c r="J468" s="2"/>
      <c r="K468" s="3"/>
      <c r="L468" s="3"/>
    </row>
    <row r="469" spans="3:12" x14ac:dyDescent="0.25">
      <c r="C469" s="3"/>
      <c r="D469" s="3"/>
      <c r="E469" s="1"/>
      <c r="F469" s="1"/>
      <c r="G469" s="3"/>
      <c r="I469" s="2"/>
      <c r="J469" s="2"/>
      <c r="K469" s="3"/>
      <c r="L469" s="3"/>
    </row>
    <row r="470" spans="3:12" x14ac:dyDescent="0.25">
      <c r="C470" s="3"/>
      <c r="D470" s="3"/>
      <c r="E470" s="1"/>
      <c r="F470" s="1"/>
      <c r="G470" s="3"/>
      <c r="I470" s="2"/>
      <c r="J470" s="2"/>
      <c r="K470" s="3"/>
      <c r="L470" s="3"/>
    </row>
    <row r="471" spans="3:12" x14ac:dyDescent="0.25">
      <c r="C471" s="3"/>
      <c r="D471" s="3"/>
      <c r="E471" s="1"/>
      <c r="F471" s="1"/>
      <c r="G471" s="3"/>
      <c r="I471" s="2"/>
      <c r="J471" s="2"/>
      <c r="K471" s="3"/>
      <c r="L471" s="3"/>
    </row>
    <row r="472" spans="3:12" x14ac:dyDescent="0.25">
      <c r="C472" s="3"/>
      <c r="D472" s="3"/>
      <c r="E472" s="1"/>
      <c r="F472" s="1"/>
      <c r="G472" s="3"/>
      <c r="I472" s="2"/>
      <c r="J472" s="2"/>
      <c r="K472" s="3"/>
      <c r="L472" s="3"/>
    </row>
    <row r="473" spans="3:12" x14ac:dyDescent="0.25">
      <c r="C473" s="3"/>
      <c r="D473" s="3"/>
      <c r="E473" s="1"/>
      <c r="F473" s="1"/>
      <c r="G473" s="3"/>
      <c r="I473" s="2"/>
      <c r="J473" s="2"/>
      <c r="K473" s="3"/>
      <c r="L473" s="3"/>
    </row>
    <row r="474" spans="3:12" x14ac:dyDescent="0.25">
      <c r="C474" s="3"/>
      <c r="D474" s="3"/>
      <c r="E474" s="1"/>
      <c r="F474" s="1"/>
      <c r="G474" s="3"/>
      <c r="I474" s="2"/>
      <c r="J474" s="2"/>
      <c r="K474" s="3"/>
      <c r="L474" s="3"/>
    </row>
    <row r="475" spans="3:12" x14ac:dyDescent="0.25">
      <c r="C475" s="3"/>
      <c r="D475" s="3"/>
      <c r="E475" s="1"/>
      <c r="F475" s="1"/>
      <c r="G475" s="3"/>
      <c r="I475" s="2"/>
      <c r="J475" s="2"/>
      <c r="K475" s="3"/>
      <c r="L475" s="3"/>
    </row>
    <row r="476" spans="3:12" x14ac:dyDescent="0.25">
      <c r="C476" s="3"/>
      <c r="D476" s="3"/>
      <c r="E476" s="1"/>
      <c r="F476" s="1"/>
      <c r="G476" s="3"/>
      <c r="I476" s="2"/>
      <c r="J476" s="2"/>
      <c r="K476" s="3"/>
      <c r="L476" s="3"/>
    </row>
    <row r="477" spans="3:12" x14ac:dyDescent="0.25">
      <c r="C477" s="3"/>
      <c r="D477" s="3"/>
      <c r="E477" s="1"/>
      <c r="F477" s="1"/>
      <c r="G477" s="3"/>
      <c r="I477" s="2"/>
      <c r="J477" s="2"/>
      <c r="K477" s="3"/>
      <c r="L477" s="3"/>
    </row>
    <row r="478" spans="3:12" x14ac:dyDescent="0.25">
      <c r="C478" s="3"/>
      <c r="D478" s="3"/>
      <c r="E478" s="1"/>
      <c r="F478" s="1"/>
      <c r="G478" s="3"/>
      <c r="I478" s="2"/>
      <c r="J478" s="2"/>
      <c r="K478" s="3"/>
      <c r="L478" s="3"/>
    </row>
    <row r="479" spans="3:12" x14ac:dyDescent="0.25">
      <c r="C479" s="3"/>
      <c r="D479" s="3"/>
      <c r="E479" s="1"/>
      <c r="F479" s="1"/>
      <c r="G479" s="3"/>
      <c r="I479" s="2"/>
      <c r="J479" s="2"/>
      <c r="K479" s="3"/>
      <c r="L479" s="3"/>
    </row>
    <row r="480" spans="3:12" x14ac:dyDescent="0.25">
      <c r="C480" s="3"/>
      <c r="D480" s="3"/>
      <c r="E480" s="1"/>
      <c r="F480" s="1"/>
      <c r="G480" s="3"/>
      <c r="I480" s="2"/>
      <c r="J480" s="2"/>
      <c r="K480" s="3"/>
      <c r="L480" s="3"/>
    </row>
    <row r="481" spans="3:12" x14ac:dyDescent="0.25">
      <c r="C481" s="3"/>
      <c r="D481" s="3"/>
      <c r="E481" s="1"/>
      <c r="F481" s="1"/>
      <c r="G481" s="3"/>
      <c r="I481" s="2"/>
      <c r="J481" s="2"/>
      <c r="K481" s="3"/>
      <c r="L481" s="3"/>
    </row>
    <row r="482" spans="3:12" x14ac:dyDescent="0.25">
      <c r="C482" s="3"/>
      <c r="D482" s="3"/>
      <c r="E482" s="1"/>
      <c r="F482" s="1"/>
      <c r="G482" s="3"/>
      <c r="I482" s="2"/>
      <c r="J482" s="2"/>
      <c r="K482" s="3"/>
      <c r="L482" s="3"/>
    </row>
    <row r="483" spans="3:12" x14ac:dyDescent="0.25">
      <c r="C483" s="3"/>
      <c r="D483" s="3"/>
      <c r="E483" s="1"/>
      <c r="F483" s="1"/>
      <c r="G483" s="3"/>
      <c r="I483" s="2"/>
      <c r="J483" s="2"/>
      <c r="K483" s="3"/>
      <c r="L483" s="3"/>
    </row>
    <row r="484" spans="3:12" x14ac:dyDescent="0.25">
      <c r="C484" s="3"/>
      <c r="D484" s="3"/>
      <c r="E484" s="1"/>
      <c r="F484" s="1"/>
      <c r="G484" s="3"/>
      <c r="I484" s="2"/>
      <c r="J484" s="2"/>
      <c r="K484" s="3"/>
      <c r="L484" s="3"/>
    </row>
    <row r="485" spans="3:12" x14ac:dyDescent="0.25">
      <c r="C485" s="3"/>
      <c r="D485" s="3"/>
      <c r="E485" s="1"/>
      <c r="F485" s="1"/>
      <c r="G485" s="3"/>
      <c r="I485" s="2"/>
      <c r="J485" s="2"/>
      <c r="K485" s="3"/>
      <c r="L485" s="3"/>
    </row>
    <row r="486" spans="3:12" x14ac:dyDescent="0.25">
      <c r="C486" s="3"/>
      <c r="D486" s="3"/>
      <c r="E486" s="1"/>
      <c r="F486" s="1"/>
      <c r="G486" s="3"/>
      <c r="I486" s="2"/>
      <c r="J486" s="2"/>
      <c r="K486" s="3"/>
      <c r="L486" s="3"/>
    </row>
    <row r="487" spans="3:12" x14ac:dyDescent="0.25">
      <c r="C487" s="3"/>
      <c r="D487" s="3"/>
      <c r="E487" s="1"/>
      <c r="F487" s="1"/>
      <c r="G487" s="3"/>
      <c r="I487" s="2"/>
      <c r="J487" s="2"/>
      <c r="K487" s="3"/>
      <c r="L487" s="3"/>
    </row>
    <row r="488" spans="3:12" x14ac:dyDescent="0.25">
      <c r="C488" s="3"/>
      <c r="D488" s="3"/>
      <c r="E488" s="1"/>
      <c r="F488" s="1"/>
      <c r="G488" s="3"/>
      <c r="I488" s="2"/>
      <c r="J488" s="2"/>
      <c r="K488" s="3"/>
      <c r="L488" s="3"/>
    </row>
    <row r="489" spans="3:12" x14ac:dyDescent="0.25">
      <c r="C489" s="3"/>
      <c r="D489" s="3"/>
      <c r="E489" s="1"/>
      <c r="F489" s="1"/>
      <c r="G489" s="3"/>
      <c r="I489" s="2"/>
      <c r="J489" s="2"/>
      <c r="K489" s="3"/>
      <c r="L489" s="3"/>
    </row>
    <row r="490" spans="3:12" x14ac:dyDescent="0.25">
      <c r="C490" s="3"/>
      <c r="D490" s="3"/>
      <c r="E490" s="1"/>
      <c r="F490" s="1"/>
      <c r="G490" s="3"/>
      <c r="I490" s="2"/>
      <c r="J490" s="2"/>
      <c r="K490" s="3"/>
      <c r="L490" s="3"/>
    </row>
    <row r="491" spans="3:12" x14ac:dyDescent="0.25">
      <c r="C491" s="3"/>
      <c r="D491" s="3"/>
      <c r="E491" s="1"/>
      <c r="F491" s="1"/>
      <c r="G491" s="3"/>
      <c r="I491" s="2"/>
      <c r="J491" s="2"/>
      <c r="K491" s="3"/>
      <c r="L491" s="3"/>
    </row>
    <row r="492" spans="3:12" x14ac:dyDescent="0.25">
      <c r="C492" s="3"/>
      <c r="D492" s="3"/>
      <c r="E492" s="1"/>
      <c r="F492" s="1"/>
      <c r="G492" s="3"/>
      <c r="I492" s="2"/>
      <c r="J492" s="2"/>
      <c r="K492" s="3"/>
      <c r="L492" s="3"/>
    </row>
    <row r="493" spans="3:12" x14ac:dyDescent="0.25">
      <c r="C493" s="3"/>
      <c r="D493" s="3"/>
      <c r="E493" s="1"/>
      <c r="F493" s="1"/>
      <c r="G493" s="3"/>
      <c r="I493" s="2"/>
      <c r="J493" s="2"/>
      <c r="K493" s="3"/>
      <c r="L493" s="3"/>
    </row>
    <row r="494" spans="3:12" x14ac:dyDescent="0.25">
      <c r="C494" s="3"/>
      <c r="D494" s="3"/>
      <c r="E494" s="1"/>
      <c r="F494" s="1"/>
      <c r="G494" s="3"/>
      <c r="I494" s="2"/>
      <c r="J494" s="2"/>
      <c r="K494" s="3"/>
      <c r="L494" s="3"/>
    </row>
    <row r="495" spans="3:12" x14ac:dyDescent="0.25">
      <c r="C495" s="3"/>
      <c r="D495" s="3"/>
      <c r="E495" s="1"/>
      <c r="F495" s="1"/>
      <c r="G495" s="3"/>
      <c r="I495" s="2"/>
      <c r="J495" s="2"/>
      <c r="K495" s="3"/>
      <c r="L495" s="3"/>
    </row>
    <row r="496" spans="3:12" x14ac:dyDescent="0.25">
      <c r="C496" s="3"/>
      <c r="D496" s="3"/>
      <c r="E496" s="1"/>
      <c r="F496" s="1"/>
      <c r="G496" s="3"/>
      <c r="I496" s="2"/>
      <c r="J496" s="2"/>
      <c r="K496" s="3"/>
      <c r="L496" s="3"/>
    </row>
    <row r="497" spans="3:12" x14ac:dyDescent="0.25">
      <c r="C497" s="3"/>
      <c r="D497" s="3"/>
      <c r="E497" s="1"/>
      <c r="F497" s="1"/>
      <c r="G497" s="3"/>
      <c r="I497" s="2"/>
      <c r="J497" s="2"/>
      <c r="K497" s="3"/>
      <c r="L497" s="3"/>
    </row>
    <row r="498" spans="3:12" x14ac:dyDescent="0.25">
      <c r="C498" s="3"/>
      <c r="D498" s="3"/>
      <c r="E498" s="1"/>
      <c r="F498" s="1"/>
      <c r="G498" s="3"/>
      <c r="I498" s="2"/>
      <c r="J498" s="2"/>
      <c r="K498" s="3"/>
      <c r="L498" s="3"/>
    </row>
    <row r="499" spans="3:12" x14ac:dyDescent="0.25">
      <c r="C499" s="3"/>
      <c r="D499" s="3"/>
      <c r="E499" s="1"/>
      <c r="F499" s="1"/>
      <c r="G499" s="3"/>
      <c r="I499" s="2"/>
      <c r="J499" s="2"/>
      <c r="K499" s="3"/>
      <c r="L499" s="3"/>
    </row>
    <row r="500" spans="3:12" x14ac:dyDescent="0.25">
      <c r="C500" s="3"/>
      <c r="D500" s="3"/>
      <c r="E500" s="1"/>
      <c r="F500" s="1"/>
      <c r="G500" s="3"/>
      <c r="I500" s="2"/>
      <c r="J500" s="2"/>
      <c r="K500" s="3"/>
      <c r="L500" s="3"/>
    </row>
    <row r="501" spans="3:12" x14ac:dyDescent="0.25">
      <c r="C501" s="3"/>
      <c r="D501" s="3"/>
      <c r="E501" s="1"/>
      <c r="F501" s="1"/>
      <c r="G501" s="3"/>
      <c r="I501" s="2"/>
      <c r="J501" s="2"/>
      <c r="K501" s="3"/>
      <c r="L501" s="3"/>
    </row>
    <row r="502" spans="3:12" x14ac:dyDescent="0.25">
      <c r="C502" s="3"/>
      <c r="D502" s="3"/>
      <c r="E502" s="1"/>
      <c r="F502" s="1"/>
      <c r="G502" s="3"/>
      <c r="I502" s="2"/>
      <c r="J502" s="2"/>
      <c r="K502" s="3"/>
      <c r="L502" s="3"/>
    </row>
    <row r="503" spans="3:12" x14ac:dyDescent="0.25">
      <c r="C503" s="3"/>
      <c r="D503" s="3"/>
      <c r="E503" s="1"/>
      <c r="F503" s="1"/>
      <c r="G503" s="3"/>
      <c r="I503" s="2"/>
      <c r="J503" s="2"/>
      <c r="K503" s="3"/>
      <c r="L503" s="3"/>
    </row>
    <row r="504" spans="3:12" x14ac:dyDescent="0.25">
      <c r="C504" s="3"/>
      <c r="D504" s="3"/>
      <c r="E504" s="1"/>
      <c r="F504" s="1"/>
      <c r="G504" s="3"/>
      <c r="I504" s="2"/>
      <c r="J504" s="2"/>
      <c r="K504" s="3"/>
      <c r="L504" s="3"/>
    </row>
    <row r="505" spans="3:12" x14ac:dyDescent="0.25">
      <c r="C505" s="3"/>
      <c r="D505" s="3"/>
      <c r="E505" s="1"/>
      <c r="F505" s="1"/>
      <c r="G505" s="3"/>
      <c r="I505" s="2"/>
      <c r="J505" s="2"/>
      <c r="K505" s="3"/>
      <c r="L505" s="3"/>
    </row>
    <row r="506" spans="3:12" x14ac:dyDescent="0.25">
      <c r="C506" s="3"/>
      <c r="D506" s="3"/>
      <c r="E506" s="1"/>
      <c r="F506" s="1"/>
      <c r="G506" s="3"/>
      <c r="I506" s="2"/>
      <c r="J506" s="2"/>
      <c r="K506" s="3"/>
      <c r="L506" s="3"/>
    </row>
    <row r="507" spans="3:12" x14ac:dyDescent="0.25">
      <c r="C507" s="3"/>
      <c r="D507" s="3"/>
      <c r="E507" s="1"/>
      <c r="F507" s="1"/>
      <c r="G507" s="3"/>
      <c r="I507" s="2"/>
      <c r="J507" s="2"/>
      <c r="K507" s="3"/>
      <c r="L507" s="3"/>
    </row>
    <row r="508" spans="3:12" x14ac:dyDescent="0.25">
      <c r="C508" s="3"/>
      <c r="D508" s="3"/>
      <c r="E508" s="1"/>
      <c r="F508" s="1"/>
      <c r="G508" s="3"/>
      <c r="I508" s="2"/>
      <c r="J508" s="2"/>
      <c r="K508" s="3"/>
      <c r="L508" s="3"/>
    </row>
    <row r="509" spans="3:12" x14ac:dyDescent="0.25">
      <c r="C509" s="3"/>
      <c r="D509" s="3"/>
      <c r="E509" s="1"/>
      <c r="F509" s="1"/>
      <c r="G509" s="3"/>
      <c r="I509" s="2"/>
      <c r="J509" s="2"/>
      <c r="K509" s="3"/>
      <c r="L509" s="3"/>
    </row>
    <row r="510" spans="3:12" x14ac:dyDescent="0.25">
      <c r="C510" s="3"/>
      <c r="D510" s="3"/>
      <c r="E510" s="1"/>
      <c r="F510" s="1"/>
      <c r="G510" s="3"/>
      <c r="I510" s="2"/>
      <c r="J510" s="2"/>
      <c r="K510" s="3"/>
      <c r="L510" s="3"/>
    </row>
    <row r="511" spans="3:12" x14ac:dyDescent="0.25">
      <c r="C511" s="3"/>
      <c r="D511" s="3"/>
      <c r="E511" s="1"/>
      <c r="F511" s="1"/>
      <c r="G511" s="3"/>
      <c r="I511" s="2"/>
      <c r="J511" s="2"/>
      <c r="K511" s="3"/>
      <c r="L511" s="3"/>
    </row>
    <row r="512" spans="3:12" x14ac:dyDescent="0.25">
      <c r="C512" s="3"/>
      <c r="D512" s="3"/>
      <c r="E512" s="1"/>
      <c r="F512" s="1"/>
      <c r="G512" s="3"/>
      <c r="I512" s="2"/>
      <c r="J512" s="2"/>
      <c r="K512" s="3"/>
      <c r="L512" s="3"/>
    </row>
    <row r="513" spans="3:12" x14ac:dyDescent="0.25">
      <c r="C513" s="3"/>
      <c r="D513" s="3"/>
      <c r="E513" s="1"/>
      <c r="F513" s="1"/>
      <c r="G513" s="3"/>
      <c r="I513" s="2"/>
      <c r="J513" s="2"/>
      <c r="K513" s="3"/>
      <c r="L513" s="3"/>
    </row>
    <row r="514" spans="3:12" x14ac:dyDescent="0.25">
      <c r="C514" s="3"/>
      <c r="D514" s="3"/>
      <c r="E514" s="1"/>
      <c r="F514" s="1"/>
      <c r="G514" s="3"/>
      <c r="I514" s="2"/>
      <c r="J514" s="2"/>
      <c r="K514" s="3"/>
      <c r="L514" s="3"/>
    </row>
    <row r="515" spans="3:12" x14ac:dyDescent="0.25">
      <c r="C515" s="3"/>
      <c r="D515" s="3"/>
      <c r="E515" s="1"/>
      <c r="F515" s="1"/>
      <c r="G515" s="3"/>
      <c r="I515" s="2"/>
      <c r="J515" s="2"/>
      <c r="K515" s="3"/>
      <c r="L515" s="3"/>
    </row>
    <row r="516" spans="3:12" x14ac:dyDescent="0.25">
      <c r="C516" s="3"/>
      <c r="D516" s="3"/>
      <c r="E516" s="1"/>
      <c r="F516" s="1"/>
      <c r="G516" s="3"/>
      <c r="I516" s="2"/>
      <c r="J516" s="2"/>
      <c r="K516" s="3"/>
      <c r="L516" s="3"/>
    </row>
    <row r="517" spans="3:12" x14ac:dyDescent="0.25">
      <c r="C517" s="3"/>
      <c r="D517" s="3"/>
      <c r="E517" s="1"/>
      <c r="F517" s="1"/>
      <c r="G517" s="3"/>
      <c r="I517" s="2"/>
      <c r="J517" s="2"/>
      <c r="K517" s="3"/>
      <c r="L517" s="3"/>
    </row>
    <row r="518" spans="3:12" x14ac:dyDescent="0.25">
      <c r="C518" s="3"/>
      <c r="D518" s="3"/>
      <c r="E518" s="1"/>
      <c r="F518" s="1"/>
      <c r="G518" s="3"/>
      <c r="I518" s="2"/>
      <c r="J518" s="2"/>
      <c r="K518" s="3"/>
      <c r="L518" s="3"/>
    </row>
    <row r="519" spans="3:12" x14ac:dyDescent="0.25">
      <c r="C519" s="3"/>
      <c r="D519" s="3"/>
      <c r="E519" s="1"/>
      <c r="F519" s="1"/>
      <c r="G519" s="3"/>
      <c r="I519" s="2"/>
      <c r="J519" s="2"/>
      <c r="K519" s="3"/>
      <c r="L519" s="3"/>
    </row>
    <row r="520" spans="3:12" x14ac:dyDescent="0.25">
      <c r="C520" s="3"/>
      <c r="D520" s="3"/>
      <c r="E520" s="1"/>
      <c r="F520" s="1"/>
      <c r="G520" s="3"/>
      <c r="I520" s="2"/>
      <c r="J520" s="2"/>
      <c r="K520" s="3"/>
      <c r="L520" s="3"/>
    </row>
    <row r="521" spans="3:12" x14ac:dyDescent="0.25">
      <c r="C521" s="3"/>
      <c r="D521" s="3"/>
      <c r="E521" s="1"/>
      <c r="F521" s="1"/>
      <c r="G521" s="3"/>
      <c r="I521" s="2"/>
      <c r="J521" s="2"/>
      <c r="K521" s="3"/>
      <c r="L521" s="3"/>
    </row>
    <row r="522" spans="3:12" x14ac:dyDescent="0.25">
      <c r="C522" s="3"/>
      <c r="D522" s="3"/>
      <c r="E522" s="1"/>
      <c r="F522" s="1"/>
      <c r="G522" s="3"/>
      <c r="I522" s="2"/>
      <c r="J522" s="2"/>
      <c r="K522" s="3"/>
      <c r="L522" s="3"/>
    </row>
    <row r="523" spans="3:12" x14ac:dyDescent="0.25">
      <c r="C523" s="3"/>
      <c r="D523" s="3"/>
      <c r="E523" s="1"/>
      <c r="F523" s="1"/>
      <c r="G523" s="3"/>
      <c r="I523" s="2"/>
      <c r="J523" s="2"/>
      <c r="K523" s="3"/>
      <c r="L523" s="3"/>
    </row>
    <row r="524" spans="3:12" x14ac:dyDescent="0.25">
      <c r="C524" s="3"/>
      <c r="D524" s="3"/>
      <c r="E524" s="1"/>
      <c r="F524" s="1"/>
      <c r="G524" s="3"/>
      <c r="I524" s="2"/>
      <c r="J524" s="2"/>
      <c r="K524" s="3"/>
      <c r="L524" s="3"/>
    </row>
    <row r="525" spans="3:12" x14ac:dyDescent="0.25">
      <c r="C525" s="3"/>
      <c r="D525" s="3"/>
      <c r="E525" s="1"/>
      <c r="F525" s="1"/>
      <c r="G525" s="3"/>
      <c r="I525" s="2"/>
      <c r="J525" s="2"/>
      <c r="K525" s="3"/>
      <c r="L525" s="3"/>
    </row>
    <row r="526" spans="3:12" x14ac:dyDescent="0.25">
      <c r="C526" s="3"/>
      <c r="D526" s="3"/>
      <c r="E526" s="1"/>
      <c r="F526" s="1"/>
      <c r="G526" s="3"/>
      <c r="I526" s="2"/>
      <c r="J526" s="2"/>
      <c r="K526" s="3"/>
      <c r="L526" s="3"/>
    </row>
    <row r="527" spans="3:12" x14ac:dyDescent="0.25">
      <c r="C527" s="3"/>
      <c r="D527" s="3"/>
      <c r="E527" s="1"/>
      <c r="F527" s="1"/>
      <c r="G527" s="3"/>
      <c r="I527" s="2"/>
      <c r="J527" s="2"/>
      <c r="K527" s="3"/>
      <c r="L527" s="3"/>
    </row>
    <row r="528" spans="3:12" x14ac:dyDescent="0.25">
      <c r="C528" s="3"/>
      <c r="D528" s="3"/>
      <c r="E528" s="1"/>
      <c r="F528" s="1"/>
      <c r="G528" s="3"/>
      <c r="I528" s="2"/>
      <c r="J528" s="2"/>
      <c r="K528" s="3"/>
      <c r="L528" s="3"/>
    </row>
    <row r="529" spans="3:12" x14ac:dyDescent="0.25">
      <c r="C529" s="3"/>
      <c r="D529" s="3"/>
      <c r="E529" s="1"/>
      <c r="F529" s="1"/>
      <c r="G529" s="3"/>
      <c r="I529" s="2"/>
      <c r="J529" s="2"/>
      <c r="K529" s="3"/>
      <c r="L529" s="3"/>
    </row>
    <row r="530" spans="3:12" x14ac:dyDescent="0.25">
      <c r="C530" s="3"/>
      <c r="D530" s="3"/>
      <c r="E530" s="1"/>
      <c r="F530" s="1"/>
      <c r="G530" s="3"/>
      <c r="I530" s="2"/>
      <c r="J530" s="2"/>
      <c r="K530" s="3"/>
      <c r="L530" s="3"/>
    </row>
    <row r="531" spans="3:12" x14ac:dyDescent="0.25">
      <c r="C531" s="3"/>
      <c r="D531" s="3"/>
      <c r="E531" s="1"/>
      <c r="F531" s="1"/>
      <c r="G531" s="3"/>
      <c r="I531" s="2"/>
      <c r="J531" s="2"/>
      <c r="K531" s="3"/>
      <c r="L531" s="3"/>
    </row>
    <row r="532" spans="3:12" x14ac:dyDescent="0.25">
      <c r="C532" s="3"/>
      <c r="D532" s="3"/>
      <c r="E532" s="1"/>
      <c r="F532" s="1"/>
      <c r="G532" s="3"/>
      <c r="I532" s="2"/>
      <c r="J532" s="2"/>
      <c r="K532" s="3"/>
      <c r="L532" s="3"/>
    </row>
    <row r="533" spans="3:12" x14ac:dyDescent="0.25">
      <c r="C533" s="3"/>
      <c r="D533" s="3"/>
      <c r="E533" s="1"/>
      <c r="F533" s="1"/>
      <c r="G533" s="3"/>
      <c r="I533" s="2"/>
      <c r="J533" s="2"/>
      <c r="K533" s="3"/>
      <c r="L533" s="3"/>
    </row>
    <row r="534" spans="3:12" x14ac:dyDescent="0.25">
      <c r="C534" s="3"/>
      <c r="D534" s="3"/>
      <c r="E534" s="1"/>
      <c r="F534" s="1"/>
      <c r="G534" s="3"/>
      <c r="I534" s="2"/>
      <c r="J534" s="2"/>
      <c r="K534" s="3"/>
      <c r="L534" s="3"/>
    </row>
    <row r="535" spans="3:12" x14ac:dyDescent="0.25">
      <c r="C535" s="3"/>
      <c r="D535" s="3"/>
      <c r="E535" s="1"/>
      <c r="F535" s="1"/>
      <c r="G535" s="3"/>
      <c r="I535" s="2"/>
      <c r="J535" s="2"/>
      <c r="K535" s="3"/>
      <c r="L535" s="3"/>
    </row>
    <row r="536" spans="3:12" x14ac:dyDescent="0.25">
      <c r="C536" s="3"/>
      <c r="D536" s="3"/>
      <c r="E536" s="1"/>
      <c r="F536" s="1"/>
      <c r="G536" s="3"/>
      <c r="I536" s="2"/>
      <c r="J536" s="2"/>
      <c r="K536" s="3"/>
      <c r="L536" s="3"/>
    </row>
    <row r="537" spans="3:12" x14ac:dyDescent="0.25">
      <c r="C537" s="3"/>
      <c r="D537" s="3"/>
      <c r="E537" s="1"/>
      <c r="F537" s="1"/>
      <c r="G537" s="3"/>
      <c r="I537" s="2"/>
      <c r="J537" s="2"/>
      <c r="K537" s="3"/>
      <c r="L537" s="3"/>
    </row>
    <row r="538" spans="3:12" x14ac:dyDescent="0.25">
      <c r="C538" s="3"/>
      <c r="D538" s="3"/>
      <c r="E538" s="1"/>
      <c r="F538" s="1"/>
      <c r="G538" s="3"/>
      <c r="I538" s="2"/>
      <c r="J538" s="2"/>
      <c r="K538" s="3"/>
      <c r="L538" s="3"/>
    </row>
    <row r="539" spans="3:12" x14ac:dyDescent="0.25">
      <c r="C539" s="3"/>
      <c r="D539" s="3"/>
      <c r="E539" s="1"/>
      <c r="F539" s="1"/>
      <c r="G539" s="3"/>
      <c r="I539" s="2"/>
      <c r="J539" s="2"/>
      <c r="K539" s="3"/>
      <c r="L539" s="3"/>
    </row>
    <row r="540" spans="3:12" x14ac:dyDescent="0.25">
      <c r="C540" s="3"/>
      <c r="D540" s="3"/>
      <c r="E540" s="1"/>
      <c r="F540" s="1"/>
      <c r="G540" s="3"/>
      <c r="I540" s="2"/>
      <c r="J540" s="2"/>
      <c r="K540" s="3"/>
      <c r="L540" s="3"/>
    </row>
    <row r="541" spans="3:12" x14ac:dyDescent="0.25">
      <c r="C541" s="3"/>
      <c r="D541" s="3"/>
      <c r="E541" s="1"/>
      <c r="F541" s="1"/>
      <c r="G541" s="3"/>
      <c r="I541" s="2"/>
      <c r="J541" s="2"/>
      <c r="K541" s="3"/>
      <c r="L541" s="3"/>
    </row>
    <row r="542" spans="3:12" x14ac:dyDescent="0.25">
      <c r="C542" s="3"/>
      <c r="D542" s="3"/>
      <c r="E542" s="1"/>
      <c r="F542" s="1"/>
      <c r="G542" s="3"/>
      <c r="I542" s="2"/>
      <c r="J542" s="2"/>
      <c r="K542" s="3"/>
      <c r="L542" s="3"/>
    </row>
    <row r="543" spans="3:12" x14ac:dyDescent="0.25">
      <c r="C543" s="3"/>
      <c r="D543" s="3"/>
      <c r="E543" s="1"/>
      <c r="F543" s="1"/>
      <c r="G543" s="3"/>
      <c r="I543" s="2"/>
      <c r="J543" s="2"/>
      <c r="K543" s="3"/>
      <c r="L543" s="3"/>
    </row>
    <row r="544" spans="3:12" x14ac:dyDescent="0.25">
      <c r="C544" s="3"/>
      <c r="D544" s="3"/>
      <c r="E544" s="1"/>
      <c r="F544" s="1"/>
      <c r="G544" s="3"/>
      <c r="I544" s="2"/>
      <c r="J544" s="2"/>
      <c r="K544" s="3"/>
      <c r="L544" s="3"/>
    </row>
    <row r="545" spans="3:12" x14ac:dyDescent="0.25">
      <c r="C545" s="3"/>
      <c r="D545" s="3"/>
      <c r="E545" s="1"/>
      <c r="F545" s="1"/>
      <c r="G545" s="3"/>
      <c r="I545" s="2"/>
      <c r="J545" s="2"/>
      <c r="K545" s="3"/>
      <c r="L545" s="3"/>
    </row>
    <row r="546" spans="3:12" x14ac:dyDescent="0.25">
      <c r="C546" s="3"/>
      <c r="D546" s="3"/>
      <c r="E546" s="1"/>
      <c r="F546" s="1"/>
      <c r="G546" s="3"/>
      <c r="I546" s="2"/>
      <c r="J546" s="2"/>
      <c r="K546" s="3"/>
      <c r="L546" s="3"/>
    </row>
    <row r="547" spans="3:12" x14ac:dyDescent="0.25">
      <c r="C547" s="3"/>
      <c r="D547" s="3"/>
      <c r="E547" s="1"/>
      <c r="F547" s="1"/>
      <c r="G547" s="3"/>
      <c r="I547" s="2"/>
      <c r="J547" s="2"/>
      <c r="K547" s="3"/>
      <c r="L547" s="3"/>
    </row>
    <row r="548" spans="3:12" x14ac:dyDescent="0.25">
      <c r="C548" s="3"/>
      <c r="D548" s="3"/>
      <c r="E548" s="1"/>
      <c r="F548" s="1"/>
      <c r="G548" s="3"/>
      <c r="I548" s="2"/>
      <c r="J548" s="2"/>
      <c r="K548" s="3"/>
      <c r="L548" s="3"/>
    </row>
    <row r="549" spans="3:12" x14ac:dyDescent="0.25">
      <c r="C549" s="3"/>
      <c r="D549" s="3"/>
      <c r="E549" s="1"/>
      <c r="F549" s="1"/>
      <c r="G549" s="3"/>
      <c r="I549" s="2"/>
      <c r="J549" s="2"/>
      <c r="K549" s="3"/>
      <c r="L549" s="3"/>
    </row>
    <row r="550" spans="3:12" x14ac:dyDescent="0.25">
      <c r="C550" s="3"/>
      <c r="D550" s="3"/>
      <c r="E550" s="1"/>
      <c r="F550" s="1"/>
      <c r="G550" s="3"/>
      <c r="I550" s="2"/>
      <c r="J550" s="2"/>
      <c r="K550" s="3"/>
      <c r="L550" s="3"/>
    </row>
    <row r="551" spans="3:12" x14ac:dyDescent="0.25">
      <c r="C551" s="3"/>
      <c r="D551" s="3"/>
      <c r="E551" s="1"/>
      <c r="F551" s="1"/>
      <c r="G551" s="3"/>
      <c r="I551" s="2"/>
      <c r="J551" s="2"/>
      <c r="K551" s="3"/>
      <c r="L551" s="3"/>
    </row>
    <row r="552" spans="3:12" x14ac:dyDescent="0.25">
      <c r="C552" s="3"/>
      <c r="D552" s="3"/>
      <c r="E552" s="1"/>
      <c r="F552" s="1"/>
      <c r="G552" s="3"/>
      <c r="I552" s="2"/>
      <c r="J552" s="2"/>
      <c r="K552" s="3"/>
      <c r="L552" s="3"/>
    </row>
    <row r="553" spans="3:12" x14ac:dyDescent="0.25">
      <c r="C553" s="3"/>
      <c r="D553" s="3"/>
      <c r="E553" s="1"/>
      <c r="F553" s="1"/>
      <c r="G553" s="3"/>
      <c r="I553" s="2"/>
      <c r="J553" s="2"/>
      <c r="K553" s="3"/>
      <c r="L553" s="3"/>
    </row>
    <row r="554" spans="3:12" x14ac:dyDescent="0.25">
      <c r="C554" s="3"/>
      <c r="D554" s="3"/>
      <c r="E554" s="1"/>
      <c r="F554" s="1"/>
      <c r="G554" s="3"/>
      <c r="I554" s="2"/>
      <c r="J554" s="2"/>
      <c r="K554" s="3"/>
      <c r="L554" s="3"/>
    </row>
    <row r="555" spans="3:12" x14ac:dyDescent="0.25">
      <c r="C555" s="3"/>
      <c r="D555" s="3"/>
      <c r="E555" s="1"/>
      <c r="F555" s="1"/>
      <c r="G555" s="3"/>
      <c r="I555" s="2"/>
      <c r="J555" s="2"/>
      <c r="K555" s="3"/>
      <c r="L555" s="3"/>
    </row>
    <row r="556" spans="3:12" x14ac:dyDescent="0.25">
      <c r="C556" s="3"/>
      <c r="D556" s="3"/>
      <c r="E556" s="1"/>
      <c r="F556" s="1"/>
      <c r="G556" s="3"/>
      <c r="I556" s="2"/>
      <c r="J556" s="2"/>
      <c r="K556" s="3"/>
      <c r="L556" s="3"/>
    </row>
    <row r="557" spans="3:12" x14ac:dyDescent="0.25">
      <c r="C557" s="3"/>
      <c r="D557" s="3"/>
      <c r="E557" s="1"/>
      <c r="F557" s="1"/>
      <c r="G557" s="3"/>
      <c r="I557" s="2"/>
      <c r="J557" s="2"/>
      <c r="K557" s="3"/>
      <c r="L557" s="3"/>
    </row>
    <row r="558" spans="3:12" x14ac:dyDescent="0.25">
      <c r="C558" s="3"/>
      <c r="D558" s="3"/>
      <c r="E558" s="1"/>
      <c r="F558" s="1"/>
      <c r="G558" s="3"/>
      <c r="I558" s="2"/>
      <c r="J558" s="2"/>
      <c r="K558" s="3"/>
      <c r="L558" s="3"/>
    </row>
    <row r="559" spans="3:12" x14ac:dyDescent="0.25">
      <c r="C559" s="3"/>
      <c r="D559" s="3"/>
      <c r="E559" s="1"/>
      <c r="F559" s="1"/>
      <c r="G559" s="3"/>
      <c r="I559" s="2"/>
      <c r="J559" s="2"/>
      <c r="K559" s="3"/>
      <c r="L559" s="3"/>
    </row>
    <row r="560" spans="3:12" x14ac:dyDescent="0.25">
      <c r="C560" s="3"/>
      <c r="D560" s="3"/>
      <c r="E560" s="1"/>
      <c r="F560" s="1"/>
      <c r="G560" s="3"/>
      <c r="I560" s="2"/>
      <c r="J560" s="2"/>
      <c r="K560" s="3"/>
      <c r="L560" s="3"/>
    </row>
    <row r="561" spans="3:12" x14ac:dyDescent="0.25">
      <c r="C561" s="3"/>
      <c r="D561" s="3"/>
      <c r="E561" s="1"/>
      <c r="F561" s="1"/>
      <c r="G561" s="3"/>
      <c r="I561" s="2"/>
      <c r="J561" s="2"/>
      <c r="K561" s="3"/>
      <c r="L561" s="3"/>
    </row>
    <row r="562" spans="3:12" x14ac:dyDescent="0.25">
      <c r="C562" s="3"/>
      <c r="D562" s="3"/>
      <c r="E562" s="1"/>
      <c r="F562" s="1"/>
      <c r="G562" s="3"/>
      <c r="I562" s="2"/>
      <c r="J562" s="2"/>
      <c r="K562" s="3"/>
      <c r="L562" s="3"/>
    </row>
    <row r="563" spans="3:12" x14ac:dyDescent="0.25">
      <c r="C563" s="3"/>
      <c r="D563" s="3"/>
      <c r="E563" s="1"/>
      <c r="F563" s="1"/>
      <c r="G563" s="3"/>
      <c r="I563" s="2"/>
      <c r="J563" s="2"/>
      <c r="K563" s="3"/>
      <c r="L563" s="3"/>
    </row>
    <row r="564" spans="3:12" x14ac:dyDescent="0.25">
      <c r="C564" s="3"/>
      <c r="D564" s="3"/>
      <c r="E564" s="1"/>
      <c r="F564" s="1"/>
      <c r="G564" s="3"/>
      <c r="I564" s="2"/>
      <c r="J564" s="2"/>
      <c r="K564" s="3"/>
      <c r="L564" s="3"/>
    </row>
    <row r="565" spans="3:12" x14ac:dyDescent="0.25">
      <c r="C565" s="3"/>
      <c r="D565" s="3"/>
      <c r="E565" s="1"/>
      <c r="F565" s="1"/>
      <c r="G565" s="3"/>
      <c r="I565" s="2"/>
      <c r="J565" s="2"/>
      <c r="K565" s="3"/>
      <c r="L565" s="3"/>
    </row>
    <row r="566" spans="3:12" x14ac:dyDescent="0.25">
      <c r="C566" s="3"/>
      <c r="D566" s="3"/>
      <c r="E566" s="1"/>
      <c r="F566" s="1"/>
      <c r="G566" s="3"/>
      <c r="I566" s="2"/>
      <c r="J566" s="2"/>
      <c r="K566" s="3"/>
      <c r="L566" s="3"/>
    </row>
    <row r="567" spans="3:12" x14ac:dyDescent="0.25">
      <c r="C567" s="3"/>
      <c r="D567" s="3"/>
      <c r="E567" s="1"/>
      <c r="F567" s="1"/>
      <c r="G567" s="3"/>
      <c r="I567" s="2"/>
      <c r="J567" s="2"/>
      <c r="K567" s="3"/>
      <c r="L567" s="3"/>
    </row>
    <row r="568" spans="3:12" x14ac:dyDescent="0.25">
      <c r="C568" s="3"/>
      <c r="D568" s="3"/>
      <c r="E568" s="1"/>
      <c r="F568" s="1"/>
      <c r="G568" s="3"/>
      <c r="I568" s="2"/>
      <c r="J568" s="2"/>
      <c r="K568" s="3"/>
      <c r="L568" s="3"/>
    </row>
    <row r="569" spans="3:12" x14ac:dyDescent="0.25">
      <c r="C569" s="3"/>
      <c r="D569" s="3"/>
      <c r="E569" s="1"/>
      <c r="F569" s="1"/>
      <c r="G569" s="3"/>
      <c r="I569" s="2"/>
      <c r="J569" s="2"/>
      <c r="K569" s="3"/>
      <c r="L569" s="3"/>
    </row>
    <row r="570" spans="3:12" x14ac:dyDescent="0.25">
      <c r="C570" s="3"/>
      <c r="D570" s="3"/>
      <c r="E570" s="1"/>
      <c r="F570" s="1"/>
      <c r="G570" s="3"/>
      <c r="I570" s="2"/>
      <c r="J570" s="2"/>
      <c r="K570" s="3"/>
      <c r="L570" s="3"/>
    </row>
    <row r="571" spans="3:12" x14ac:dyDescent="0.25">
      <c r="C571" s="3"/>
      <c r="D571" s="3"/>
      <c r="E571" s="1"/>
      <c r="F571" s="1"/>
      <c r="G571" s="3"/>
      <c r="I571" s="2"/>
      <c r="J571" s="2"/>
      <c r="K571" s="3"/>
      <c r="L571" s="3"/>
    </row>
    <row r="572" spans="3:12" x14ac:dyDescent="0.25">
      <c r="C572" s="3"/>
      <c r="D572" s="3"/>
      <c r="E572" s="1"/>
      <c r="F572" s="1"/>
      <c r="G572" s="3"/>
      <c r="I572" s="2"/>
      <c r="J572" s="2"/>
      <c r="K572" s="3"/>
      <c r="L572" s="3"/>
    </row>
    <row r="573" spans="3:12" x14ac:dyDescent="0.25">
      <c r="C573" s="3"/>
      <c r="D573" s="3"/>
      <c r="E573" s="1"/>
      <c r="F573" s="1"/>
      <c r="G573" s="3"/>
      <c r="I573" s="2"/>
      <c r="J573" s="2"/>
      <c r="K573" s="3"/>
      <c r="L573" s="3"/>
    </row>
    <row r="574" spans="3:12" x14ac:dyDescent="0.25">
      <c r="C574" s="3"/>
      <c r="D574" s="3"/>
      <c r="E574" s="1"/>
      <c r="F574" s="1"/>
      <c r="G574" s="3"/>
      <c r="I574" s="2"/>
      <c r="J574" s="2"/>
      <c r="K574" s="3"/>
      <c r="L574" s="3"/>
    </row>
    <row r="575" spans="3:12" x14ac:dyDescent="0.25">
      <c r="C575" s="3"/>
      <c r="D575" s="3"/>
      <c r="E575" s="1"/>
      <c r="F575" s="1"/>
      <c r="G575" s="3"/>
      <c r="I575" s="2"/>
      <c r="J575" s="2"/>
      <c r="K575" s="3"/>
      <c r="L575" s="3"/>
    </row>
    <row r="576" spans="3:12" x14ac:dyDescent="0.25">
      <c r="C576" s="3"/>
      <c r="D576" s="3"/>
      <c r="E576" s="1"/>
      <c r="F576" s="1"/>
      <c r="G576" s="3"/>
      <c r="I576" s="2"/>
      <c r="J576" s="2"/>
      <c r="K576" s="3"/>
      <c r="L576" s="3"/>
    </row>
    <row r="577" spans="3:12" x14ac:dyDescent="0.25">
      <c r="C577" s="3"/>
      <c r="D577" s="3"/>
      <c r="E577" s="1"/>
      <c r="F577" s="1"/>
      <c r="G577" s="3"/>
      <c r="I577" s="2"/>
      <c r="J577" s="2"/>
      <c r="K577" s="3"/>
      <c r="L577" s="3"/>
    </row>
    <row r="578" spans="3:12" x14ac:dyDescent="0.25">
      <c r="C578" s="3"/>
      <c r="D578" s="3"/>
      <c r="E578" s="1"/>
      <c r="F578" s="1"/>
      <c r="G578" s="3"/>
      <c r="I578" s="2"/>
      <c r="J578" s="2"/>
      <c r="K578" s="3"/>
      <c r="L578" s="3"/>
    </row>
    <row r="579" spans="3:12" x14ac:dyDescent="0.25">
      <c r="C579" s="3"/>
      <c r="D579" s="3"/>
      <c r="E579" s="1"/>
      <c r="F579" s="1"/>
      <c r="G579" s="3"/>
      <c r="I579" s="2"/>
      <c r="J579" s="2"/>
      <c r="K579" s="3"/>
      <c r="L579" s="3"/>
    </row>
    <row r="580" spans="3:12" x14ac:dyDescent="0.25">
      <c r="C580" s="3"/>
      <c r="D580" s="3"/>
      <c r="E580" s="1"/>
      <c r="F580" s="1"/>
      <c r="G580" s="3"/>
      <c r="I580" s="2"/>
      <c r="J580" s="2"/>
      <c r="K580" s="3"/>
      <c r="L580" s="3"/>
    </row>
    <row r="581" spans="3:12" x14ac:dyDescent="0.25">
      <c r="C581" s="3"/>
      <c r="D581" s="3"/>
      <c r="E581" s="1"/>
      <c r="F581" s="1"/>
      <c r="G581" s="3"/>
      <c r="I581" s="2"/>
      <c r="J581" s="2"/>
      <c r="K581" s="3"/>
      <c r="L581" s="3"/>
    </row>
    <row r="582" spans="3:12" x14ac:dyDescent="0.25">
      <c r="C582" s="3"/>
      <c r="D582" s="3"/>
      <c r="E582" s="1"/>
      <c r="F582" s="1"/>
      <c r="G582" s="3"/>
      <c r="I582" s="2"/>
      <c r="J582" s="2"/>
      <c r="K582" s="3"/>
      <c r="L582" s="3"/>
    </row>
    <row r="583" spans="3:12" x14ac:dyDescent="0.25">
      <c r="C583" s="3"/>
      <c r="D583" s="3"/>
      <c r="E583" s="1"/>
      <c r="F583" s="1"/>
      <c r="G583" s="3"/>
      <c r="I583" s="2"/>
      <c r="J583" s="2"/>
      <c r="K583" s="3"/>
      <c r="L583" s="3"/>
    </row>
    <row r="584" spans="3:12" x14ac:dyDescent="0.25">
      <c r="C584" s="3"/>
      <c r="D584" s="3"/>
      <c r="E584" s="1"/>
      <c r="F584" s="1"/>
      <c r="G584" s="3"/>
      <c r="I584" s="2"/>
      <c r="J584" s="2"/>
      <c r="K584" s="3"/>
      <c r="L584" s="3"/>
    </row>
    <row r="585" spans="3:12" x14ac:dyDescent="0.25">
      <c r="C585" s="3"/>
      <c r="D585" s="3"/>
      <c r="E585" s="1"/>
      <c r="F585" s="1"/>
      <c r="G585" s="3"/>
      <c r="I585" s="2"/>
      <c r="J585" s="2"/>
      <c r="K585" s="3"/>
      <c r="L585" s="3"/>
    </row>
    <row r="586" spans="3:12" x14ac:dyDescent="0.25">
      <c r="C586" s="3"/>
      <c r="D586" s="3"/>
      <c r="E586" s="1"/>
      <c r="F586" s="1"/>
      <c r="G586" s="3"/>
      <c r="I586" s="2"/>
      <c r="J586" s="2"/>
      <c r="K586" s="3"/>
      <c r="L586" s="3"/>
    </row>
    <row r="587" spans="3:12" x14ac:dyDescent="0.25">
      <c r="C587" s="3"/>
      <c r="D587" s="3"/>
      <c r="E587" s="1"/>
      <c r="F587" s="1"/>
      <c r="G587" s="3"/>
      <c r="I587" s="2"/>
      <c r="J587" s="2"/>
      <c r="K587" s="3"/>
      <c r="L587" s="3"/>
    </row>
    <row r="588" spans="3:12" x14ac:dyDescent="0.25">
      <c r="C588" s="3"/>
      <c r="D588" s="3"/>
      <c r="E588" s="1"/>
      <c r="F588" s="1"/>
      <c r="G588" s="3"/>
      <c r="I588" s="2"/>
      <c r="J588" s="2"/>
      <c r="K588" s="3"/>
      <c r="L588" s="3"/>
    </row>
    <row r="589" spans="3:12" x14ac:dyDescent="0.25">
      <c r="C589" s="3"/>
      <c r="D589" s="3"/>
      <c r="E589" s="1"/>
      <c r="F589" s="1"/>
      <c r="G589" s="3"/>
      <c r="I589" s="2"/>
      <c r="J589" s="2"/>
      <c r="K589" s="3"/>
      <c r="L589" s="3"/>
    </row>
    <row r="590" spans="3:12" x14ac:dyDescent="0.25">
      <c r="C590" s="3"/>
      <c r="D590" s="3"/>
      <c r="E590" s="1"/>
      <c r="F590" s="1"/>
      <c r="G590" s="3"/>
      <c r="I590" s="2"/>
      <c r="J590" s="2"/>
      <c r="K590" s="3"/>
      <c r="L590" s="3"/>
    </row>
    <row r="591" spans="3:12" x14ac:dyDescent="0.25">
      <c r="C591" s="3"/>
      <c r="D591" s="3"/>
      <c r="E591" s="1"/>
      <c r="F591" s="1"/>
      <c r="G591" s="3"/>
      <c r="I591" s="2"/>
      <c r="J591" s="2"/>
      <c r="K591" s="3"/>
      <c r="L591" s="3"/>
    </row>
    <row r="592" spans="3:12" x14ac:dyDescent="0.25">
      <c r="C592" s="3"/>
      <c r="D592" s="3"/>
      <c r="E592" s="1"/>
      <c r="F592" s="1"/>
      <c r="G592" s="3"/>
      <c r="I592" s="2"/>
      <c r="J592" s="2"/>
      <c r="K592" s="3"/>
      <c r="L592" s="3"/>
    </row>
    <row r="593" spans="3:12" x14ac:dyDescent="0.25">
      <c r="C593" s="3"/>
      <c r="D593" s="3"/>
      <c r="E593" s="1"/>
      <c r="F593" s="1"/>
      <c r="G593" s="3"/>
      <c r="I593" s="2"/>
      <c r="J593" s="2"/>
      <c r="K593" s="3"/>
      <c r="L593" s="3"/>
    </row>
    <row r="594" spans="3:12" x14ac:dyDescent="0.25">
      <c r="C594" s="3"/>
      <c r="D594" s="3"/>
      <c r="E594" s="1"/>
      <c r="F594" s="1"/>
      <c r="G594" s="3"/>
      <c r="I594" s="2"/>
      <c r="J594" s="2"/>
      <c r="K594" s="3"/>
      <c r="L594" s="3"/>
    </row>
    <row r="595" spans="3:12" x14ac:dyDescent="0.25">
      <c r="C595" s="3"/>
      <c r="D595" s="3"/>
      <c r="E595" s="1"/>
      <c r="F595" s="1"/>
      <c r="G595" s="3"/>
      <c r="I595" s="2"/>
      <c r="J595" s="2"/>
      <c r="K595" s="3"/>
      <c r="L595" s="3"/>
    </row>
    <row r="596" spans="3:12" x14ac:dyDescent="0.25">
      <c r="C596" s="3"/>
      <c r="D596" s="3"/>
      <c r="E596" s="1"/>
      <c r="F596" s="1"/>
      <c r="G596" s="3"/>
      <c r="I596" s="2"/>
      <c r="J596" s="2"/>
      <c r="K596" s="3"/>
      <c r="L596" s="3"/>
    </row>
    <row r="597" spans="3:12" x14ac:dyDescent="0.25">
      <c r="C597" s="3"/>
      <c r="D597" s="3"/>
      <c r="E597" s="1"/>
      <c r="F597" s="1"/>
      <c r="G597" s="3"/>
      <c r="I597" s="2"/>
      <c r="J597" s="2"/>
      <c r="K597" s="3"/>
      <c r="L597" s="3"/>
    </row>
    <row r="598" spans="3:12" x14ac:dyDescent="0.25">
      <c r="C598" s="3"/>
      <c r="D598" s="3"/>
      <c r="E598" s="1"/>
      <c r="F598" s="1"/>
      <c r="G598" s="3"/>
      <c r="I598" s="2"/>
      <c r="J598" s="2"/>
      <c r="K598" s="3"/>
      <c r="L598" s="3"/>
    </row>
    <row r="599" spans="3:12" x14ac:dyDescent="0.25">
      <c r="C599" s="3"/>
      <c r="D599" s="3"/>
      <c r="E599" s="1"/>
      <c r="F599" s="1"/>
      <c r="G599" s="3"/>
      <c r="I599" s="2"/>
      <c r="J599" s="2"/>
      <c r="K599" s="3"/>
      <c r="L599" s="3"/>
    </row>
    <row r="600" spans="3:12" x14ac:dyDescent="0.25">
      <c r="C600" s="3"/>
      <c r="D600" s="3"/>
      <c r="E600" s="1"/>
      <c r="F600" s="1"/>
      <c r="G600" s="3"/>
      <c r="I600" s="2"/>
      <c r="J600" s="2"/>
      <c r="K600" s="3"/>
      <c r="L600" s="3"/>
    </row>
    <row r="601" spans="3:12" x14ac:dyDescent="0.25">
      <c r="C601" s="3"/>
      <c r="D601" s="3"/>
      <c r="E601" s="1"/>
      <c r="F601" s="1"/>
      <c r="G601" s="3"/>
      <c r="I601" s="2"/>
      <c r="J601" s="2"/>
      <c r="K601" s="3"/>
      <c r="L601" s="3"/>
    </row>
    <row r="602" spans="3:12" x14ac:dyDescent="0.25">
      <c r="C602" s="3"/>
      <c r="D602" s="3"/>
      <c r="E602" s="1"/>
      <c r="F602" s="1"/>
      <c r="G602" s="3"/>
      <c r="I602" s="2"/>
      <c r="J602" s="2"/>
      <c r="K602" s="3"/>
      <c r="L602" s="3"/>
    </row>
    <row r="603" spans="3:12" x14ac:dyDescent="0.25">
      <c r="C603" s="3"/>
      <c r="D603" s="3"/>
      <c r="E603" s="1"/>
      <c r="F603" s="1"/>
      <c r="G603" s="3"/>
      <c r="I603" s="2"/>
      <c r="J603" s="2"/>
      <c r="K603" s="3"/>
      <c r="L603" s="3"/>
    </row>
    <row r="604" spans="3:12" x14ac:dyDescent="0.25">
      <c r="C604" s="3"/>
      <c r="D604" s="3"/>
      <c r="E604" s="1"/>
      <c r="F604" s="1"/>
      <c r="G604" s="3"/>
      <c r="I604" s="2"/>
      <c r="J604" s="2"/>
      <c r="K604" s="3"/>
      <c r="L604" s="3"/>
    </row>
    <row r="605" spans="3:12" x14ac:dyDescent="0.25">
      <c r="C605" s="3"/>
      <c r="D605" s="3"/>
      <c r="E605" s="1"/>
      <c r="F605" s="1"/>
      <c r="G605" s="3"/>
      <c r="I605" s="2"/>
      <c r="J605" s="2"/>
      <c r="K605" s="3"/>
      <c r="L605" s="3"/>
    </row>
    <row r="606" spans="3:12" x14ac:dyDescent="0.25">
      <c r="C606" s="3"/>
      <c r="D606" s="3"/>
      <c r="E606" s="1"/>
      <c r="F606" s="1"/>
      <c r="G606" s="3"/>
      <c r="I606" s="2"/>
      <c r="J606" s="2"/>
      <c r="K606" s="3"/>
      <c r="L606" s="3"/>
    </row>
    <row r="607" spans="3:12" x14ac:dyDescent="0.25">
      <c r="C607" s="3"/>
      <c r="D607" s="3"/>
      <c r="E607" s="1"/>
      <c r="F607" s="1"/>
      <c r="G607" s="3"/>
      <c r="I607" s="2"/>
      <c r="J607" s="2"/>
      <c r="K607" s="3"/>
      <c r="L607" s="3"/>
    </row>
    <row r="608" spans="3:12" x14ac:dyDescent="0.25">
      <c r="C608" s="3"/>
      <c r="D608" s="3"/>
      <c r="E608" s="1"/>
      <c r="F608" s="1"/>
      <c r="G608" s="3"/>
      <c r="I608" s="2"/>
      <c r="J608" s="2"/>
      <c r="K608" s="3"/>
      <c r="L608" s="3"/>
    </row>
    <row r="609" spans="3:12" x14ac:dyDescent="0.25">
      <c r="C609" s="3"/>
      <c r="D609" s="3"/>
      <c r="E609" s="1"/>
      <c r="F609" s="1"/>
      <c r="G609" s="3"/>
      <c r="I609" s="2"/>
      <c r="J609" s="2"/>
      <c r="K609" s="3"/>
      <c r="L609" s="3"/>
    </row>
    <row r="610" spans="3:12" x14ac:dyDescent="0.25">
      <c r="C610" s="3"/>
      <c r="D610" s="3"/>
      <c r="E610" s="1"/>
      <c r="F610" s="1"/>
      <c r="G610" s="3"/>
      <c r="I610" s="2"/>
      <c r="J610" s="2"/>
      <c r="K610" s="3"/>
      <c r="L610" s="3"/>
    </row>
    <row r="611" spans="3:12" x14ac:dyDescent="0.25">
      <c r="C611" s="3"/>
      <c r="D611" s="3"/>
      <c r="E611" s="1"/>
      <c r="F611" s="1"/>
      <c r="G611" s="3"/>
      <c r="I611" s="2"/>
      <c r="J611" s="2"/>
      <c r="K611" s="3"/>
      <c r="L611" s="3"/>
    </row>
    <row r="612" spans="3:12" x14ac:dyDescent="0.25">
      <c r="C612" s="3"/>
      <c r="D612" s="3"/>
      <c r="E612" s="1"/>
      <c r="F612" s="1"/>
      <c r="G612" s="3"/>
      <c r="I612" s="2"/>
      <c r="J612" s="2"/>
      <c r="K612" s="3"/>
      <c r="L612" s="3"/>
    </row>
    <row r="613" spans="3:12" x14ac:dyDescent="0.25">
      <c r="C613" s="3"/>
      <c r="D613" s="3"/>
      <c r="E613" s="1"/>
      <c r="F613" s="1"/>
      <c r="G613" s="3"/>
      <c r="I613" s="2"/>
      <c r="J613" s="2"/>
      <c r="K613" s="3"/>
      <c r="L613" s="3"/>
    </row>
    <row r="614" spans="3:12" x14ac:dyDescent="0.25">
      <c r="C614" s="3"/>
      <c r="D614" s="3"/>
      <c r="E614" s="1"/>
      <c r="F614" s="1"/>
      <c r="G614" s="3"/>
      <c r="I614" s="2"/>
      <c r="J614" s="2"/>
      <c r="K614" s="3"/>
      <c r="L614" s="3"/>
    </row>
    <row r="615" spans="3:12" x14ac:dyDescent="0.25">
      <c r="C615" s="3"/>
      <c r="D615" s="3"/>
      <c r="E615" s="1"/>
      <c r="F615" s="1"/>
      <c r="G615" s="3"/>
      <c r="I615" s="2"/>
      <c r="J615" s="2"/>
      <c r="K615" s="3"/>
      <c r="L615" s="3"/>
    </row>
    <row r="616" spans="3:12" x14ac:dyDescent="0.25">
      <c r="C616" s="3"/>
      <c r="D616" s="3"/>
      <c r="E616" s="1"/>
      <c r="F616" s="1"/>
      <c r="G616" s="3"/>
      <c r="I616" s="2"/>
      <c r="J616" s="2"/>
      <c r="K616" s="3"/>
      <c r="L616" s="3"/>
    </row>
    <row r="617" spans="3:12" x14ac:dyDescent="0.25">
      <c r="C617" s="3"/>
      <c r="D617" s="3"/>
      <c r="E617" s="1"/>
      <c r="F617" s="1"/>
      <c r="G617" s="3"/>
      <c r="I617" s="2"/>
      <c r="J617" s="2"/>
      <c r="K617" s="3"/>
      <c r="L617" s="3"/>
    </row>
    <row r="618" spans="3:12" x14ac:dyDescent="0.25">
      <c r="C618" s="3"/>
      <c r="D618" s="3"/>
      <c r="E618" s="1"/>
      <c r="F618" s="1"/>
      <c r="G618" s="3"/>
      <c r="I618" s="2"/>
      <c r="J618" s="2"/>
      <c r="K618" s="3"/>
      <c r="L618" s="3"/>
    </row>
    <row r="619" spans="3:12" x14ac:dyDescent="0.25">
      <c r="C619" s="3"/>
      <c r="D619" s="3"/>
      <c r="E619" s="1"/>
      <c r="F619" s="1"/>
      <c r="G619" s="3"/>
      <c r="I619" s="2"/>
      <c r="J619" s="2"/>
      <c r="K619" s="3"/>
      <c r="L619" s="3"/>
    </row>
    <row r="620" spans="3:12" x14ac:dyDescent="0.25">
      <c r="C620" s="3"/>
      <c r="D620" s="3"/>
      <c r="E620" s="1"/>
      <c r="F620" s="1"/>
      <c r="G620" s="3"/>
      <c r="I620" s="2"/>
      <c r="J620" s="2"/>
      <c r="K620" s="3"/>
      <c r="L620" s="3"/>
    </row>
    <row r="621" spans="3:12" x14ac:dyDescent="0.25">
      <c r="C621" s="3"/>
      <c r="D621" s="3"/>
      <c r="E621" s="1"/>
      <c r="F621" s="1"/>
      <c r="G621" s="3"/>
      <c r="I621" s="2"/>
      <c r="J621" s="2"/>
      <c r="K621" s="3"/>
      <c r="L621" s="3"/>
    </row>
    <row r="622" spans="3:12" x14ac:dyDescent="0.25">
      <c r="C622" s="3"/>
      <c r="D622" s="3"/>
      <c r="E622" s="1"/>
      <c r="F622" s="1"/>
      <c r="G622" s="3"/>
      <c r="I622" s="2"/>
      <c r="J622" s="2"/>
      <c r="K622" s="3"/>
      <c r="L622" s="3"/>
    </row>
    <row r="623" spans="3:12" x14ac:dyDescent="0.25">
      <c r="C623" s="3"/>
      <c r="D623" s="3"/>
      <c r="E623" s="1"/>
      <c r="F623" s="1"/>
      <c r="G623" s="3"/>
      <c r="I623" s="2"/>
      <c r="J623" s="2"/>
      <c r="K623" s="3"/>
      <c r="L623" s="3"/>
    </row>
    <row r="624" spans="3:12" x14ac:dyDescent="0.25">
      <c r="C624" s="3"/>
      <c r="D624" s="3"/>
      <c r="E624" s="1"/>
      <c r="F624" s="1"/>
      <c r="G624" s="3"/>
      <c r="I624" s="2"/>
      <c r="J624" s="2"/>
      <c r="K624" s="3"/>
      <c r="L624" s="3"/>
    </row>
    <row r="625" spans="3:12" x14ac:dyDescent="0.25">
      <c r="C625" s="3"/>
      <c r="D625" s="3"/>
      <c r="E625" s="1"/>
      <c r="F625" s="1"/>
      <c r="G625" s="3"/>
      <c r="I625" s="2"/>
      <c r="J625" s="2"/>
      <c r="K625" s="3"/>
      <c r="L625" s="3"/>
    </row>
    <row r="626" spans="3:12" x14ac:dyDescent="0.25">
      <c r="C626" s="3"/>
      <c r="D626" s="3"/>
      <c r="E626" s="1"/>
      <c r="F626" s="1"/>
      <c r="G626" s="3"/>
      <c r="I626" s="2"/>
      <c r="J626" s="2"/>
      <c r="K626" s="3"/>
      <c r="L626" s="3"/>
    </row>
    <row r="627" spans="3:12" x14ac:dyDescent="0.25">
      <c r="C627" s="3"/>
      <c r="D627" s="3"/>
      <c r="E627" s="1"/>
      <c r="F627" s="1"/>
      <c r="G627" s="3"/>
      <c r="I627" s="2"/>
      <c r="J627" s="2"/>
      <c r="K627" s="3"/>
      <c r="L627" s="3"/>
    </row>
    <row r="628" spans="3:12" x14ac:dyDescent="0.25">
      <c r="C628" s="3"/>
      <c r="D628" s="3"/>
      <c r="E628" s="1"/>
      <c r="F628" s="1"/>
      <c r="G628" s="3"/>
      <c r="I628" s="2"/>
      <c r="J628" s="2"/>
      <c r="K628" s="3"/>
      <c r="L628" s="3"/>
    </row>
    <row r="629" spans="3:12" x14ac:dyDescent="0.25">
      <c r="C629" s="3"/>
      <c r="D629" s="3"/>
      <c r="E629" s="1"/>
      <c r="F629" s="1"/>
      <c r="G629" s="3"/>
      <c r="I629" s="2"/>
      <c r="J629" s="2"/>
      <c r="K629" s="3"/>
      <c r="L629" s="3"/>
    </row>
    <row r="630" spans="3:12" x14ac:dyDescent="0.25">
      <c r="C630" s="3"/>
      <c r="D630" s="3"/>
      <c r="E630" s="1"/>
      <c r="F630" s="1"/>
      <c r="G630" s="3"/>
      <c r="I630" s="2"/>
      <c r="J630" s="2"/>
      <c r="K630" s="3"/>
      <c r="L630" s="3"/>
    </row>
    <row r="631" spans="3:12" x14ac:dyDescent="0.25">
      <c r="C631" s="3"/>
      <c r="D631" s="3"/>
      <c r="E631" s="1"/>
      <c r="F631" s="1"/>
      <c r="G631" s="3"/>
      <c r="I631" s="2"/>
      <c r="J631" s="2"/>
      <c r="K631" s="3"/>
      <c r="L631" s="3"/>
    </row>
    <row r="632" spans="3:12" x14ac:dyDescent="0.25">
      <c r="C632" s="3"/>
      <c r="D632" s="3"/>
      <c r="E632" s="1"/>
      <c r="F632" s="1"/>
      <c r="G632" s="3"/>
      <c r="I632" s="2"/>
      <c r="J632" s="2"/>
      <c r="K632" s="3"/>
      <c r="L632" s="3"/>
    </row>
    <row r="633" spans="3:12" x14ac:dyDescent="0.25">
      <c r="C633" s="3"/>
      <c r="D633" s="3"/>
      <c r="E633" s="1"/>
      <c r="F633" s="1"/>
      <c r="G633" s="3"/>
      <c r="I633" s="2"/>
      <c r="J633" s="2"/>
      <c r="K633" s="3"/>
      <c r="L633" s="3"/>
    </row>
    <row r="634" spans="3:12" x14ac:dyDescent="0.25">
      <c r="C634" s="3"/>
      <c r="D634" s="3"/>
      <c r="E634" s="1"/>
      <c r="F634" s="1"/>
      <c r="G634" s="3"/>
      <c r="I634" s="2"/>
      <c r="J634" s="2"/>
      <c r="K634" s="3"/>
      <c r="L634" s="3"/>
    </row>
    <row r="635" spans="3:12" x14ac:dyDescent="0.25">
      <c r="C635" s="3"/>
      <c r="D635" s="3"/>
      <c r="E635" s="1"/>
      <c r="F635" s="1"/>
      <c r="G635" s="3"/>
      <c r="I635" s="2"/>
      <c r="J635" s="2"/>
      <c r="K635" s="3"/>
      <c r="L635" s="3"/>
    </row>
    <row r="636" spans="3:12" x14ac:dyDescent="0.25">
      <c r="C636" s="3"/>
      <c r="D636" s="3"/>
      <c r="E636" s="1"/>
      <c r="F636" s="1"/>
      <c r="G636" s="3"/>
      <c r="I636" s="2"/>
      <c r="J636" s="2"/>
      <c r="K636" s="3"/>
      <c r="L636" s="3"/>
    </row>
    <row r="637" spans="3:12" x14ac:dyDescent="0.25">
      <c r="C637" s="3"/>
      <c r="D637" s="3"/>
      <c r="E637" s="1"/>
      <c r="F637" s="1"/>
      <c r="G637" s="3"/>
      <c r="I637" s="2"/>
      <c r="J637" s="2"/>
      <c r="K637" s="3"/>
      <c r="L637" s="3"/>
    </row>
    <row r="638" spans="3:12" x14ac:dyDescent="0.25">
      <c r="C638" s="3"/>
      <c r="D638" s="3"/>
      <c r="E638" s="1"/>
      <c r="F638" s="1"/>
      <c r="G638" s="3"/>
      <c r="I638" s="2"/>
      <c r="J638" s="2"/>
      <c r="K638" s="3"/>
      <c r="L638" s="3"/>
    </row>
    <row r="639" spans="3:12" x14ac:dyDescent="0.25">
      <c r="C639" s="3"/>
      <c r="D639" s="3"/>
      <c r="E639" s="1"/>
      <c r="F639" s="1"/>
      <c r="G639" s="3"/>
      <c r="I639" s="2"/>
      <c r="J639" s="2"/>
      <c r="K639" s="3"/>
      <c r="L639" s="3"/>
    </row>
    <row r="640" spans="3:12" x14ac:dyDescent="0.25">
      <c r="C640" s="3"/>
      <c r="D640" s="3"/>
      <c r="E640" s="1"/>
      <c r="F640" s="1"/>
      <c r="G640" s="3"/>
      <c r="I640" s="2"/>
      <c r="J640" s="2"/>
      <c r="K640" s="3"/>
      <c r="L640" s="3"/>
    </row>
    <row r="641" spans="3:12" x14ac:dyDescent="0.25">
      <c r="C641" s="3"/>
      <c r="D641" s="3"/>
      <c r="E641" s="1"/>
      <c r="F641" s="1"/>
      <c r="G641" s="3"/>
      <c r="I641" s="2"/>
      <c r="J641" s="2"/>
      <c r="K641" s="3"/>
      <c r="L641" s="3"/>
    </row>
    <row r="642" spans="3:12" x14ac:dyDescent="0.25">
      <c r="C642" s="3"/>
      <c r="D642" s="3"/>
      <c r="E642" s="1"/>
      <c r="F642" s="1"/>
      <c r="G642" s="3"/>
      <c r="I642" s="2"/>
      <c r="J642" s="2"/>
      <c r="K642" s="3"/>
      <c r="L642" s="3"/>
    </row>
    <row r="643" spans="3:12" x14ac:dyDescent="0.25">
      <c r="C643" s="3"/>
      <c r="D643" s="3"/>
      <c r="E643" s="1"/>
      <c r="F643" s="1"/>
      <c r="G643" s="3"/>
      <c r="I643" s="2"/>
      <c r="J643" s="2"/>
      <c r="K643" s="3"/>
      <c r="L643" s="3"/>
    </row>
    <row r="644" spans="3:12" x14ac:dyDescent="0.25">
      <c r="C644" s="3"/>
      <c r="D644" s="3"/>
      <c r="E644" s="1"/>
      <c r="F644" s="1"/>
      <c r="G644" s="3"/>
      <c r="I644" s="2"/>
      <c r="J644" s="2"/>
      <c r="K644" s="3"/>
      <c r="L644" s="3"/>
    </row>
    <row r="645" spans="3:12" x14ac:dyDescent="0.25">
      <c r="C645" s="3"/>
      <c r="D645" s="3"/>
      <c r="E645" s="1"/>
      <c r="F645" s="1"/>
      <c r="G645" s="3"/>
      <c r="I645" s="2"/>
      <c r="J645" s="2"/>
      <c r="K645" s="3"/>
      <c r="L645" s="3"/>
    </row>
    <row r="646" spans="3:12" x14ac:dyDescent="0.25">
      <c r="C646" s="3"/>
      <c r="D646" s="3"/>
      <c r="E646" s="1"/>
      <c r="F646" s="1"/>
      <c r="G646" s="3"/>
      <c r="I646" s="2"/>
      <c r="J646" s="2"/>
      <c r="K646" s="3"/>
      <c r="L646" s="3"/>
    </row>
    <row r="647" spans="3:12" x14ac:dyDescent="0.25">
      <c r="C647" s="3"/>
      <c r="D647" s="3"/>
      <c r="E647" s="1"/>
      <c r="F647" s="1"/>
      <c r="G647" s="3"/>
      <c r="I647" s="2"/>
      <c r="J647" s="2"/>
      <c r="K647" s="3"/>
      <c r="L647" s="3"/>
    </row>
    <row r="648" spans="3:12" x14ac:dyDescent="0.25">
      <c r="C648" s="3"/>
      <c r="D648" s="3"/>
      <c r="E648" s="1"/>
      <c r="F648" s="1"/>
      <c r="G648" s="3"/>
      <c r="I648" s="2"/>
      <c r="J648" s="2"/>
      <c r="K648" s="3"/>
      <c r="L648" s="3"/>
    </row>
    <row r="649" spans="3:12" x14ac:dyDescent="0.25">
      <c r="C649" s="3"/>
      <c r="D649" s="3"/>
      <c r="E649" s="1"/>
      <c r="F649" s="1"/>
      <c r="G649" s="3"/>
      <c r="I649" s="2"/>
      <c r="J649" s="2"/>
      <c r="K649" s="3"/>
      <c r="L649" s="3"/>
    </row>
    <row r="650" spans="3:12" x14ac:dyDescent="0.25">
      <c r="C650" s="3"/>
      <c r="D650" s="3"/>
      <c r="E650" s="1"/>
      <c r="F650" s="1"/>
      <c r="G650" s="3"/>
      <c r="I650" s="2"/>
      <c r="J650" s="2"/>
      <c r="K650" s="3"/>
      <c r="L650" s="3"/>
    </row>
    <row r="651" spans="3:12" x14ac:dyDescent="0.25">
      <c r="C651" s="3"/>
      <c r="D651" s="3"/>
      <c r="E651" s="1"/>
      <c r="F651" s="1"/>
      <c r="G651" s="3"/>
      <c r="I651" s="2"/>
      <c r="J651" s="2"/>
      <c r="K651" s="3"/>
      <c r="L651" s="3"/>
    </row>
    <row r="652" spans="3:12" x14ac:dyDescent="0.25">
      <c r="C652" s="3"/>
      <c r="D652" s="3"/>
      <c r="E652" s="1"/>
      <c r="F652" s="1"/>
      <c r="G652" s="3"/>
      <c r="I652" s="2"/>
      <c r="J652" s="2"/>
      <c r="K652" s="3"/>
      <c r="L652" s="3"/>
    </row>
    <row r="653" spans="3:12" x14ac:dyDescent="0.25">
      <c r="C653" s="3"/>
      <c r="D653" s="3"/>
      <c r="E653" s="1"/>
      <c r="F653" s="1"/>
      <c r="G653" s="3"/>
      <c r="I653" s="2"/>
      <c r="J653" s="2"/>
      <c r="K653" s="3"/>
      <c r="L653" s="3"/>
    </row>
    <row r="654" spans="3:12" x14ac:dyDescent="0.25">
      <c r="C654" s="3"/>
      <c r="D654" s="3"/>
      <c r="E654" s="1"/>
      <c r="F654" s="1"/>
      <c r="G654" s="3"/>
      <c r="I654" s="2"/>
      <c r="J654" s="2"/>
      <c r="K654" s="3"/>
      <c r="L654" s="3"/>
    </row>
    <row r="655" spans="3:12" x14ac:dyDescent="0.25">
      <c r="C655" s="3"/>
      <c r="D655" s="3"/>
      <c r="E655" s="1"/>
      <c r="F655" s="1"/>
      <c r="G655" s="3"/>
      <c r="I655" s="2"/>
      <c r="J655" s="2"/>
      <c r="K655" s="3"/>
      <c r="L655" s="3"/>
    </row>
    <row r="656" spans="3:12" x14ac:dyDescent="0.25">
      <c r="C656" s="3"/>
      <c r="D656" s="3"/>
      <c r="E656" s="1"/>
      <c r="F656" s="1"/>
      <c r="G656" s="3"/>
      <c r="I656" s="2"/>
      <c r="J656" s="2"/>
      <c r="K656" s="3"/>
      <c r="L656" s="3"/>
    </row>
    <row r="657" spans="3:12" x14ac:dyDescent="0.25">
      <c r="C657" s="3"/>
      <c r="D657" s="3"/>
      <c r="E657" s="1"/>
      <c r="F657" s="1"/>
      <c r="G657" s="3"/>
      <c r="I657" s="2"/>
      <c r="J657" s="2"/>
      <c r="K657" s="3"/>
      <c r="L657" s="3"/>
    </row>
    <row r="658" spans="3:12" x14ac:dyDescent="0.25">
      <c r="C658" s="3"/>
      <c r="D658" s="3"/>
      <c r="E658" s="1"/>
      <c r="F658" s="1"/>
      <c r="G658" s="3"/>
      <c r="I658" s="2"/>
      <c r="J658" s="2"/>
      <c r="K658" s="3"/>
      <c r="L658" s="3"/>
    </row>
    <row r="659" spans="3:12" x14ac:dyDescent="0.25">
      <c r="C659" s="3"/>
      <c r="D659" s="3"/>
      <c r="E659" s="1"/>
      <c r="F659" s="1"/>
      <c r="G659" s="3"/>
      <c r="I659" s="2"/>
      <c r="J659" s="2"/>
      <c r="K659" s="3"/>
      <c r="L659" s="3"/>
    </row>
    <row r="660" spans="3:12" x14ac:dyDescent="0.25">
      <c r="C660" s="3"/>
      <c r="D660" s="3"/>
      <c r="E660" s="1"/>
      <c r="F660" s="1"/>
      <c r="G660" s="3"/>
      <c r="I660" s="2"/>
      <c r="J660" s="2"/>
      <c r="K660" s="3"/>
      <c r="L660" s="3"/>
    </row>
    <row r="661" spans="3:12" x14ac:dyDescent="0.25">
      <c r="C661" s="3"/>
      <c r="D661" s="3"/>
      <c r="E661" s="1"/>
      <c r="F661" s="1"/>
      <c r="G661" s="3"/>
      <c r="I661" s="2"/>
      <c r="J661" s="2"/>
      <c r="K661" s="3"/>
      <c r="L661" s="3"/>
    </row>
    <row r="662" spans="3:12" x14ac:dyDescent="0.25">
      <c r="C662" s="3"/>
      <c r="D662" s="3"/>
      <c r="E662" s="1"/>
      <c r="F662" s="1"/>
      <c r="G662" s="3"/>
      <c r="I662" s="2"/>
      <c r="J662" s="2"/>
      <c r="K662" s="3"/>
      <c r="L662" s="3"/>
    </row>
    <row r="663" spans="3:12" x14ac:dyDescent="0.25">
      <c r="C663" s="3"/>
      <c r="D663" s="3"/>
      <c r="E663" s="1"/>
      <c r="F663" s="1"/>
      <c r="G663" s="3"/>
      <c r="I663" s="2"/>
      <c r="J663" s="2"/>
      <c r="K663" s="3"/>
      <c r="L663" s="3"/>
    </row>
    <row r="664" spans="3:12" x14ac:dyDescent="0.25">
      <c r="C664" s="3"/>
      <c r="D664" s="3"/>
      <c r="E664" s="1"/>
      <c r="F664" s="1"/>
      <c r="G664" s="3"/>
      <c r="I664" s="2"/>
      <c r="J664" s="2"/>
      <c r="K664" s="3"/>
      <c r="L664" s="3"/>
    </row>
    <row r="665" spans="3:12" x14ac:dyDescent="0.25">
      <c r="C665" s="3"/>
      <c r="D665" s="3"/>
      <c r="E665" s="1"/>
      <c r="F665" s="1"/>
      <c r="G665" s="3"/>
      <c r="I665" s="2"/>
      <c r="J665" s="2"/>
      <c r="K665" s="3"/>
      <c r="L665" s="3"/>
    </row>
    <row r="666" spans="3:12" x14ac:dyDescent="0.25">
      <c r="C666" s="3"/>
      <c r="D666" s="3"/>
      <c r="E666" s="1"/>
      <c r="F666" s="1"/>
      <c r="G666" s="3"/>
      <c r="I666" s="2"/>
      <c r="J666" s="2"/>
      <c r="K666" s="3"/>
      <c r="L666" s="3"/>
    </row>
    <row r="667" spans="3:12" x14ac:dyDescent="0.25">
      <c r="C667" s="3"/>
      <c r="D667" s="3"/>
      <c r="E667" s="1"/>
      <c r="F667" s="1"/>
      <c r="G667" s="3"/>
      <c r="I667" s="2"/>
      <c r="J667" s="2"/>
      <c r="K667" s="3"/>
      <c r="L667" s="3"/>
    </row>
    <row r="668" spans="3:12" x14ac:dyDescent="0.25">
      <c r="C668" s="3"/>
      <c r="D668" s="3"/>
      <c r="E668" s="1"/>
      <c r="F668" s="1"/>
      <c r="G668" s="3"/>
      <c r="I668" s="2"/>
      <c r="J668" s="2"/>
      <c r="K668" s="3"/>
      <c r="L668" s="3"/>
    </row>
    <row r="669" spans="3:12" x14ac:dyDescent="0.25">
      <c r="C669" s="3"/>
      <c r="D669" s="3"/>
      <c r="E669" s="1"/>
      <c r="F669" s="1"/>
      <c r="G669" s="3"/>
      <c r="I669" s="2"/>
      <c r="J669" s="2"/>
      <c r="K669" s="3"/>
      <c r="L669" s="3"/>
    </row>
    <row r="670" spans="3:12" x14ac:dyDescent="0.25">
      <c r="C670" s="3"/>
      <c r="D670" s="3"/>
      <c r="E670" s="1"/>
      <c r="F670" s="1"/>
      <c r="G670" s="3"/>
      <c r="I670" s="2"/>
      <c r="J670" s="2"/>
      <c r="K670" s="3"/>
      <c r="L670" s="3"/>
    </row>
    <row r="671" spans="3:12" x14ac:dyDescent="0.25">
      <c r="C671" s="3"/>
      <c r="D671" s="3"/>
      <c r="E671" s="1"/>
      <c r="F671" s="1"/>
      <c r="G671" s="3"/>
      <c r="I671" s="2"/>
      <c r="J671" s="2"/>
      <c r="K671" s="3"/>
      <c r="L671" s="3"/>
    </row>
    <row r="672" spans="3:12" x14ac:dyDescent="0.25">
      <c r="C672" s="3"/>
      <c r="D672" s="3"/>
      <c r="E672" s="1"/>
      <c r="F672" s="1"/>
      <c r="G672" s="3"/>
      <c r="I672" s="2"/>
      <c r="J672" s="2"/>
      <c r="K672" s="3"/>
      <c r="L672" s="3"/>
    </row>
    <row r="673" spans="3:12" x14ac:dyDescent="0.25">
      <c r="C673" s="3"/>
      <c r="D673" s="3"/>
      <c r="E673" s="1"/>
      <c r="F673" s="1"/>
      <c r="G673" s="3"/>
      <c r="I673" s="2"/>
      <c r="J673" s="2"/>
      <c r="K673" s="3"/>
      <c r="L673" s="3"/>
    </row>
    <row r="674" spans="3:12" x14ac:dyDescent="0.25">
      <c r="C674" s="3"/>
      <c r="D674" s="3"/>
      <c r="E674" s="1"/>
      <c r="F674" s="1"/>
      <c r="G674" s="3"/>
      <c r="I674" s="2"/>
      <c r="J674" s="2"/>
      <c r="K674" s="3"/>
      <c r="L674" s="3"/>
    </row>
    <row r="675" spans="3:12" x14ac:dyDescent="0.25">
      <c r="C675" s="3"/>
      <c r="D675" s="3"/>
      <c r="E675" s="1"/>
      <c r="F675" s="1"/>
      <c r="G675" s="3"/>
      <c r="I675" s="2"/>
      <c r="J675" s="2"/>
      <c r="K675" s="3"/>
      <c r="L675" s="3"/>
    </row>
    <row r="676" spans="3:12" x14ac:dyDescent="0.25">
      <c r="C676" s="3"/>
      <c r="D676" s="3"/>
      <c r="E676" s="1"/>
      <c r="F676" s="1"/>
      <c r="G676" s="3"/>
      <c r="I676" s="2"/>
      <c r="J676" s="2"/>
      <c r="K676" s="3"/>
      <c r="L676" s="3"/>
    </row>
    <row r="677" spans="3:12" x14ac:dyDescent="0.25">
      <c r="C677" s="3"/>
      <c r="D677" s="3"/>
      <c r="E677" s="1"/>
      <c r="F677" s="1"/>
      <c r="G677" s="3"/>
      <c r="I677" s="2"/>
      <c r="J677" s="2"/>
      <c r="K677" s="3"/>
      <c r="L677" s="3"/>
    </row>
    <row r="678" spans="3:12" x14ac:dyDescent="0.25">
      <c r="C678" s="3"/>
      <c r="D678" s="3"/>
      <c r="E678" s="1"/>
      <c r="F678" s="1"/>
      <c r="G678" s="3"/>
      <c r="I678" s="2"/>
      <c r="J678" s="2"/>
      <c r="K678" s="3"/>
      <c r="L678" s="3"/>
    </row>
    <row r="679" spans="3:12" x14ac:dyDescent="0.25">
      <c r="C679" s="3"/>
      <c r="D679" s="3"/>
      <c r="E679" s="1"/>
      <c r="F679" s="1"/>
      <c r="G679" s="3"/>
      <c r="I679" s="2"/>
      <c r="J679" s="2"/>
      <c r="K679" s="3"/>
      <c r="L679" s="3"/>
    </row>
    <row r="680" spans="3:12" x14ac:dyDescent="0.25">
      <c r="C680" s="3"/>
      <c r="D680" s="3"/>
      <c r="E680" s="1"/>
      <c r="F680" s="1"/>
      <c r="G680" s="3"/>
      <c r="I680" s="2"/>
      <c r="J680" s="2"/>
      <c r="K680" s="3"/>
      <c r="L680" s="3"/>
    </row>
    <row r="681" spans="3:12" x14ac:dyDescent="0.25">
      <c r="C681" s="3"/>
      <c r="D681" s="3"/>
      <c r="E681" s="1"/>
      <c r="F681" s="1"/>
      <c r="G681" s="3"/>
      <c r="I681" s="2"/>
      <c r="J681" s="2"/>
      <c r="K681" s="3"/>
      <c r="L681" s="3"/>
    </row>
    <row r="682" spans="3:12" x14ac:dyDescent="0.25">
      <c r="C682" s="3"/>
      <c r="D682" s="3"/>
      <c r="E682" s="1"/>
      <c r="F682" s="1"/>
      <c r="G682" s="3"/>
      <c r="I682" s="2"/>
      <c r="J682" s="2"/>
      <c r="K682" s="3"/>
      <c r="L682" s="3"/>
    </row>
    <row r="683" spans="3:12" x14ac:dyDescent="0.25">
      <c r="C683" s="3"/>
      <c r="D683" s="3"/>
      <c r="E683" s="1"/>
      <c r="F683" s="1"/>
      <c r="G683" s="3"/>
      <c r="I683" s="2"/>
      <c r="J683" s="2"/>
      <c r="K683" s="3"/>
      <c r="L683" s="3"/>
    </row>
    <row r="684" spans="3:12" x14ac:dyDescent="0.25">
      <c r="C684" s="3"/>
      <c r="D684" s="3"/>
      <c r="E684" s="1"/>
      <c r="F684" s="1"/>
      <c r="G684" s="3"/>
      <c r="I684" s="2"/>
      <c r="J684" s="2"/>
      <c r="K684" s="3"/>
      <c r="L684" s="3"/>
    </row>
    <row r="685" spans="3:12" x14ac:dyDescent="0.25">
      <c r="C685" s="3"/>
      <c r="D685" s="3"/>
      <c r="E685" s="1"/>
      <c r="F685" s="1"/>
      <c r="G685" s="3"/>
      <c r="I685" s="2"/>
      <c r="J685" s="2"/>
      <c r="K685" s="3"/>
      <c r="L685" s="3"/>
    </row>
    <row r="686" spans="3:12" x14ac:dyDescent="0.25">
      <c r="C686" s="3"/>
      <c r="D686" s="3"/>
      <c r="E686" s="1"/>
      <c r="F686" s="1"/>
      <c r="G686" s="3"/>
      <c r="I686" s="2"/>
      <c r="J686" s="2"/>
      <c r="K686" s="3"/>
      <c r="L686" s="3"/>
    </row>
    <row r="687" spans="3:12" x14ac:dyDescent="0.25">
      <c r="C687" s="3"/>
      <c r="D687" s="3"/>
      <c r="E687" s="1"/>
      <c r="F687" s="1"/>
      <c r="G687" s="3"/>
      <c r="I687" s="2"/>
      <c r="J687" s="2"/>
      <c r="K687" s="3"/>
      <c r="L687" s="3"/>
    </row>
    <row r="688" spans="3:12" x14ac:dyDescent="0.25">
      <c r="C688" s="3"/>
      <c r="D688" s="3"/>
      <c r="E688" s="1"/>
      <c r="F688" s="1"/>
      <c r="G688" s="3"/>
      <c r="I688" s="2"/>
      <c r="J688" s="2"/>
      <c r="K688" s="3"/>
      <c r="L688" s="3"/>
    </row>
    <row r="689" spans="3:12" x14ac:dyDescent="0.25">
      <c r="C689" s="3"/>
      <c r="D689" s="3"/>
      <c r="E689" s="1"/>
      <c r="F689" s="1"/>
      <c r="G689" s="3"/>
      <c r="I689" s="2"/>
      <c r="J689" s="2"/>
      <c r="K689" s="3"/>
      <c r="L689" s="3"/>
    </row>
    <row r="690" spans="3:12" x14ac:dyDescent="0.25">
      <c r="C690" s="3"/>
      <c r="D690" s="3"/>
      <c r="E690" s="1"/>
      <c r="F690" s="1"/>
      <c r="G690" s="3"/>
      <c r="I690" s="2"/>
      <c r="J690" s="2"/>
      <c r="K690" s="3"/>
      <c r="L690" s="3"/>
    </row>
    <row r="691" spans="3:12" x14ac:dyDescent="0.25">
      <c r="C691" s="3"/>
      <c r="D691" s="3"/>
      <c r="E691" s="1"/>
      <c r="F691" s="1"/>
      <c r="G691" s="3"/>
      <c r="I691" s="2"/>
      <c r="J691" s="2"/>
      <c r="K691" s="3"/>
      <c r="L691" s="3"/>
    </row>
    <row r="692" spans="3:12" x14ac:dyDescent="0.25">
      <c r="C692" s="3"/>
      <c r="D692" s="3"/>
      <c r="E692" s="1"/>
      <c r="F692" s="1"/>
      <c r="G692" s="3"/>
      <c r="I692" s="2"/>
      <c r="J692" s="2"/>
      <c r="K692" s="3"/>
      <c r="L692" s="3"/>
    </row>
    <row r="693" spans="3:12" x14ac:dyDescent="0.25">
      <c r="C693" s="3"/>
      <c r="D693" s="3"/>
      <c r="E693" s="1"/>
      <c r="F693" s="1"/>
      <c r="G693" s="3"/>
      <c r="I693" s="2"/>
      <c r="J693" s="2"/>
      <c r="K693" s="3"/>
      <c r="L693" s="3"/>
    </row>
    <row r="694" spans="3:12" x14ac:dyDescent="0.25">
      <c r="C694" s="3"/>
      <c r="D694" s="3"/>
      <c r="E694" s="1"/>
      <c r="F694" s="1"/>
      <c r="G694" s="3"/>
      <c r="I694" s="2"/>
      <c r="J694" s="2"/>
      <c r="K694" s="3"/>
      <c r="L694" s="3"/>
    </row>
    <row r="695" spans="3:12" x14ac:dyDescent="0.25">
      <c r="C695" s="3"/>
      <c r="D695" s="3"/>
      <c r="E695" s="1"/>
      <c r="F695" s="1"/>
      <c r="G695" s="3"/>
      <c r="I695" s="2"/>
      <c r="J695" s="2"/>
      <c r="K695" s="3"/>
      <c r="L695" s="3"/>
    </row>
    <row r="696" spans="3:12" x14ac:dyDescent="0.25">
      <c r="C696" s="3"/>
      <c r="D696" s="3"/>
      <c r="E696" s="1"/>
      <c r="F696" s="1"/>
      <c r="G696" s="3"/>
      <c r="I696" s="2"/>
      <c r="J696" s="2"/>
      <c r="K696" s="3"/>
      <c r="L696" s="3"/>
    </row>
    <row r="697" spans="3:12" x14ac:dyDescent="0.25">
      <c r="C697" s="3"/>
      <c r="D697" s="3"/>
      <c r="E697" s="1"/>
      <c r="F697" s="1"/>
      <c r="G697" s="3"/>
      <c r="I697" s="2"/>
      <c r="J697" s="2"/>
      <c r="K697" s="3"/>
      <c r="L697" s="3"/>
    </row>
    <row r="698" spans="3:12" x14ac:dyDescent="0.25">
      <c r="C698" s="3"/>
      <c r="D698" s="3"/>
      <c r="E698" s="1"/>
      <c r="F698" s="1"/>
      <c r="G698" s="3"/>
      <c r="I698" s="2"/>
      <c r="J698" s="2"/>
      <c r="K698" s="3"/>
      <c r="L698" s="3"/>
    </row>
    <row r="699" spans="3:12" x14ac:dyDescent="0.25">
      <c r="C699" s="3"/>
      <c r="D699" s="3"/>
      <c r="E699" s="1"/>
      <c r="F699" s="1"/>
      <c r="G699" s="3"/>
      <c r="I699" s="2"/>
      <c r="J699" s="2"/>
      <c r="K699" s="3"/>
      <c r="L699" s="3"/>
    </row>
    <row r="700" spans="3:12" x14ac:dyDescent="0.25">
      <c r="C700" s="3"/>
      <c r="D700" s="3"/>
      <c r="E700" s="1"/>
      <c r="F700" s="1"/>
      <c r="G700" s="3"/>
      <c r="I700" s="2"/>
      <c r="J700" s="2"/>
      <c r="K700" s="3"/>
      <c r="L700" s="3"/>
    </row>
    <row r="701" spans="3:12" x14ac:dyDescent="0.25">
      <c r="C701" s="3"/>
      <c r="D701" s="3"/>
      <c r="E701" s="1"/>
      <c r="F701" s="1"/>
      <c r="G701" s="3"/>
      <c r="I701" s="2"/>
      <c r="J701" s="2"/>
      <c r="K701" s="3"/>
      <c r="L701" s="3"/>
    </row>
    <row r="702" spans="3:12" x14ac:dyDescent="0.25">
      <c r="C702" s="3"/>
      <c r="D702" s="3"/>
      <c r="E702" s="1"/>
      <c r="F702" s="1"/>
      <c r="G702" s="3"/>
      <c r="I702" s="2"/>
      <c r="J702" s="2"/>
      <c r="K702" s="3"/>
      <c r="L702" s="3"/>
    </row>
    <row r="703" spans="3:12" x14ac:dyDescent="0.25">
      <c r="C703" s="3"/>
      <c r="D703" s="3"/>
      <c r="E703" s="1"/>
      <c r="F703" s="1"/>
      <c r="G703" s="3"/>
      <c r="I703" s="2"/>
      <c r="J703" s="2"/>
      <c r="K703" s="3"/>
      <c r="L703" s="3"/>
    </row>
    <row r="704" spans="3:12" x14ac:dyDescent="0.25">
      <c r="C704" s="3"/>
      <c r="D704" s="3"/>
      <c r="E704" s="1"/>
      <c r="F704" s="1"/>
      <c r="G704" s="3"/>
      <c r="I704" s="2"/>
      <c r="J704" s="2"/>
      <c r="K704" s="3"/>
      <c r="L704" s="3"/>
    </row>
    <row r="705" spans="3:12" x14ac:dyDescent="0.25">
      <c r="C705" s="3"/>
      <c r="D705" s="3"/>
      <c r="E705" s="1"/>
      <c r="F705" s="1"/>
      <c r="G705" s="3"/>
      <c r="I705" s="2"/>
      <c r="J705" s="2"/>
      <c r="K705" s="3"/>
      <c r="L705" s="3"/>
    </row>
    <row r="706" spans="3:12" x14ac:dyDescent="0.25">
      <c r="C706" s="3"/>
      <c r="D706" s="3"/>
      <c r="E706" s="1"/>
      <c r="F706" s="1"/>
      <c r="G706" s="3"/>
      <c r="I706" s="2"/>
      <c r="J706" s="2"/>
      <c r="K706" s="3"/>
      <c r="L706" s="3"/>
    </row>
    <row r="707" spans="3:12" x14ac:dyDescent="0.25">
      <c r="C707" s="3"/>
      <c r="D707" s="3"/>
      <c r="E707" s="1"/>
      <c r="F707" s="1"/>
      <c r="G707" s="3"/>
      <c r="I707" s="2"/>
      <c r="J707" s="2"/>
      <c r="K707" s="3"/>
      <c r="L707" s="3"/>
    </row>
    <row r="708" spans="3:12" x14ac:dyDescent="0.25">
      <c r="C708" s="3"/>
      <c r="D708" s="3"/>
      <c r="E708" s="1"/>
      <c r="F708" s="1"/>
      <c r="G708" s="3"/>
      <c r="I708" s="2"/>
      <c r="J708" s="2"/>
      <c r="K708" s="3"/>
      <c r="L708" s="3"/>
    </row>
    <row r="709" spans="3:12" x14ac:dyDescent="0.25">
      <c r="C709" s="3"/>
      <c r="D709" s="3"/>
      <c r="E709" s="1"/>
      <c r="F709" s="1"/>
      <c r="G709" s="3"/>
      <c r="I709" s="2"/>
      <c r="J709" s="2"/>
      <c r="K709" s="3"/>
      <c r="L709" s="3"/>
    </row>
    <row r="710" spans="3:12" x14ac:dyDescent="0.25">
      <c r="C710" s="3"/>
      <c r="D710" s="3"/>
      <c r="E710" s="1"/>
      <c r="F710" s="1"/>
      <c r="G710" s="3"/>
      <c r="I710" s="2"/>
      <c r="J710" s="2"/>
      <c r="K710" s="3"/>
      <c r="L710" s="3"/>
    </row>
    <row r="711" spans="3:12" x14ac:dyDescent="0.25">
      <c r="C711" s="3"/>
      <c r="D711" s="3"/>
      <c r="E711" s="1"/>
      <c r="F711" s="1"/>
      <c r="G711" s="3"/>
      <c r="I711" s="2"/>
      <c r="J711" s="2"/>
      <c r="K711" s="3"/>
      <c r="L711" s="3"/>
    </row>
    <row r="712" spans="3:12" x14ac:dyDescent="0.25">
      <c r="C712" s="3"/>
      <c r="D712" s="3"/>
      <c r="E712" s="1"/>
      <c r="F712" s="1"/>
      <c r="G712" s="3"/>
      <c r="I712" s="2"/>
      <c r="J712" s="2"/>
      <c r="K712" s="3"/>
      <c r="L712" s="3"/>
    </row>
    <row r="713" spans="3:12" x14ac:dyDescent="0.25">
      <c r="C713" s="3"/>
      <c r="D713" s="3"/>
      <c r="E713" s="1"/>
      <c r="F713" s="1"/>
      <c r="G713" s="3"/>
      <c r="I713" s="2"/>
      <c r="J713" s="2"/>
      <c r="K713" s="3"/>
      <c r="L713" s="3"/>
    </row>
    <row r="714" spans="3:12" x14ac:dyDescent="0.25">
      <c r="C714" s="3"/>
      <c r="D714" s="3"/>
      <c r="E714" s="1"/>
      <c r="F714" s="1"/>
      <c r="G714" s="3"/>
      <c r="I714" s="2"/>
      <c r="J714" s="2"/>
      <c r="K714" s="3"/>
      <c r="L714" s="3"/>
    </row>
    <row r="715" spans="3:12" x14ac:dyDescent="0.25">
      <c r="C715" s="3"/>
      <c r="D715" s="3"/>
      <c r="E715" s="1"/>
      <c r="F715" s="1"/>
      <c r="G715" s="3"/>
      <c r="I715" s="2"/>
      <c r="J715" s="2"/>
      <c r="K715" s="3"/>
      <c r="L715" s="3"/>
    </row>
    <row r="716" spans="3:12" x14ac:dyDescent="0.25">
      <c r="C716" s="3"/>
      <c r="D716" s="3"/>
      <c r="E716" s="1"/>
      <c r="F716" s="1"/>
      <c r="G716" s="3"/>
      <c r="I716" s="2"/>
      <c r="J716" s="2"/>
      <c r="K716" s="3"/>
      <c r="L716" s="3"/>
    </row>
    <row r="717" spans="3:12" x14ac:dyDescent="0.25">
      <c r="C717" s="3"/>
      <c r="D717" s="3"/>
      <c r="E717" s="1"/>
      <c r="F717" s="1"/>
      <c r="G717" s="3"/>
      <c r="I717" s="2"/>
      <c r="J717" s="2"/>
      <c r="K717" s="3"/>
      <c r="L717" s="3"/>
    </row>
    <row r="718" spans="3:12" x14ac:dyDescent="0.25">
      <c r="C718" s="3"/>
      <c r="D718" s="3"/>
      <c r="E718" s="1"/>
      <c r="F718" s="1"/>
      <c r="G718" s="3"/>
      <c r="I718" s="2"/>
      <c r="J718" s="2"/>
      <c r="K718" s="3"/>
      <c r="L718" s="3"/>
    </row>
    <row r="719" spans="3:12" x14ac:dyDescent="0.25">
      <c r="C719" s="3"/>
      <c r="D719" s="3"/>
      <c r="E719" s="1"/>
      <c r="F719" s="1"/>
      <c r="G719" s="3"/>
      <c r="I719" s="2"/>
      <c r="J719" s="2"/>
      <c r="K719" s="3"/>
      <c r="L719" s="3"/>
    </row>
    <row r="720" spans="3:12" x14ac:dyDescent="0.25">
      <c r="C720" s="3"/>
      <c r="D720" s="3"/>
      <c r="E720" s="1"/>
      <c r="F720" s="1"/>
      <c r="G720" s="3"/>
      <c r="I720" s="2"/>
      <c r="J720" s="2"/>
      <c r="K720" s="3"/>
      <c r="L720" s="3"/>
    </row>
    <row r="721" spans="3:12" x14ac:dyDescent="0.25">
      <c r="C721" s="3"/>
      <c r="D721" s="3"/>
      <c r="E721" s="1"/>
      <c r="F721" s="1"/>
      <c r="G721" s="3"/>
      <c r="I721" s="2"/>
      <c r="J721" s="2"/>
      <c r="K721" s="3"/>
      <c r="L721" s="3"/>
    </row>
    <row r="722" spans="3:12" x14ac:dyDescent="0.25">
      <c r="C722" s="3"/>
      <c r="D722" s="3"/>
      <c r="E722" s="1"/>
      <c r="F722" s="1"/>
      <c r="G722" s="3"/>
      <c r="I722" s="2"/>
      <c r="J722" s="2"/>
      <c r="K722" s="3"/>
      <c r="L722" s="3"/>
    </row>
    <row r="723" spans="3:12" x14ac:dyDescent="0.25">
      <c r="C723" s="3"/>
      <c r="D723" s="3"/>
      <c r="E723" s="1"/>
      <c r="F723" s="1"/>
      <c r="G723" s="3"/>
      <c r="I723" s="2"/>
      <c r="J723" s="2"/>
      <c r="K723" s="3"/>
      <c r="L723" s="3"/>
    </row>
    <row r="724" spans="3:12" x14ac:dyDescent="0.25">
      <c r="C724" s="3"/>
      <c r="D724" s="3"/>
      <c r="E724" s="1"/>
      <c r="F724" s="1"/>
      <c r="G724" s="3"/>
      <c r="I724" s="2"/>
      <c r="J724" s="2"/>
      <c r="K724" s="3"/>
      <c r="L724" s="3"/>
    </row>
    <row r="725" spans="3:12" x14ac:dyDescent="0.25">
      <c r="C725" s="3"/>
      <c r="D725" s="3"/>
      <c r="E725" s="1"/>
      <c r="F725" s="1"/>
      <c r="G725" s="3"/>
      <c r="I725" s="2"/>
      <c r="J725" s="2"/>
      <c r="K725" s="3"/>
      <c r="L725" s="3"/>
    </row>
    <row r="726" spans="3:12" x14ac:dyDescent="0.25">
      <c r="C726" s="3"/>
      <c r="D726" s="3"/>
      <c r="E726" s="1"/>
      <c r="F726" s="1"/>
      <c r="G726" s="3"/>
      <c r="I726" s="2"/>
      <c r="J726" s="2"/>
      <c r="K726" s="3"/>
      <c r="L726" s="3"/>
    </row>
    <row r="727" spans="3:12" x14ac:dyDescent="0.25">
      <c r="C727" s="3"/>
      <c r="D727" s="3"/>
      <c r="E727" s="1"/>
      <c r="F727" s="1"/>
      <c r="G727" s="3"/>
      <c r="I727" s="2"/>
      <c r="J727" s="2"/>
      <c r="K727" s="3"/>
      <c r="L727" s="3"/>
    </row>
    <row r="728" spans="3:12" x14ac:dyDescent="0.25">
      <c r="C728" s="3"/>
      <c r="D728" s="3"/>
      <c r="E728" s="1"/>
      <c r="F728" s="1"/>
      <c r="G728" s="3"/>
      <c r="I728" s="2"/>
      <c r="J728" s="2"/>
      <c r="K728" s="3"/>
      <c r="L728" s="3"/>
    </row>
    <row r="729" spans="3:12" x14ac:dyDescent="0.25">
      <c r="C729" s="3"/>
      <c r="D729" s="3"/>
      <c r="E729" s="1"/>
      <c r="F729" s="1"/>
      <c r="G729" s="3"/>
      <c r="I729" s="2"/>
      <c r="J729" s="2"/>
      <c r="K729" s="3"/>
      <c r="L729" s="3"/>
    </row>
    <row r="730" spans="3:12" x14ac:dyDescent="0.25">
      <c r="C730" s="3"/>
      <c r="D730" s="3"/>
      <c r="E730" s="1"/>
      <c r="F730" s="1"/>
      <c r="G730" s="3"/>
      <c r="I730" s="2"/>
      <c r="J730" s="2"/>
      <c r="K730" s="3"/>
      <c r="L730" s="3"/>
    </row>
    <row r="731" spans="3:12" x14ac:dyDescent="0.25">
      <c r="C731" s="3"/>
      <c r="D731" s="3"/>
      <c r="E731" s="1"/>
      <c r="F731" s="1"/>
      <c r="G731" s="3"/>
      <c r="I731" s="2"/>
      <c r="J731" s="2"/>
      <c r="K731" s="3"/>
      <c r="L731" s="3"/>
    </row>
    <row r="732" spans="3:12" x14ac:dyDescent="0.25">
      <c r="C732" s="3"/>
      <c r="D732" s="3"/>
      <c r="E732" s="1"/>
      <c r="F732" s="1"/>
      <c r="G732" s="3"/>
      <c r="I732" s="2"/>
      <c r="J732" s="2"/>
      <c r="K732" s="3"/>
      <c r="L732" s="3"/>
    </row>
    <row r="733" spans="3:12" x14ac:dyDescent="0.25">
      <c r="C733" s="3"/>
      <c r="D733" s="3"/>
      <c r="E733" s="1"/>
      <c r="F733" s="1"/>
      <c r="G733" s="3"/>
      <c r="I733" s="2"/>
      <c r="J733" s="2"/>
      <c r="K733" s="3"/>
      <c r="L733" s="3"/>
    </row>
    <row r="734" spans="3:12" x14ac:dyDescent="0.25">
      <c r="C734" s="3"/>
      <c r="D734" s="3"/>
      <c r="E734" s="1"/>
      <c r="F734" s="1"/>
      <c r="G734" s="3"/>
      <c r="I734" s="2"/>
      <c r="J734" s="2"/>
      <c r="K734" s="3"/>
      <c r="L734" s="3"/>
    </row>
    <row r="735" spans="3:12" x14ac:dyDescent="0.25">
      <c r="C735" s="3"/>
      <c r="D735" s="3"/>
      <c r="E735" s="1"/>
      <c r="F735" s="1"/>
      <c r="G735" s="3"/>
      <c r="I735" s="2"/>
      <c r="J735" s="2"/>
      <c r="K735" s="3"/>
      <c r="L735" s="3"/>
    </row>
    <row r="736" spans="3:12" x14ac:dyDescent="0.25">
      <c r="C736" s="3"/>
      <c r="D736" s="3"/>
      <c r="E736" s="1"/>
      <c r="F736" s="1"/>
      <c r="G736" s="3"/>
      <c r="I736" s="2"/>
      <c r="J736" s="2"/>
      <c r="K736" s="3"/>
      <c r="L736" s="3"/>
    </row>
    <row r="737" spans="3:12" x14ac:dyDescent="0.25">
      <c r="C737" s="3"/>
      <c r="D737" s="3"/>
      <c r="E737" s="1"/>
      <c r="F737" s="1"/>
      <c r="G737" s="3"/>
      <c r="I737" s="2"/>
      <c r="J737" s="2"/>
      <c r="K737" s="3"/>
      <c r="L737" s="3"/>
    </row>
    <row r="738" spans="3:12" x14ac:dyDescent="0.25">
      <c r="C738" s="3"/>
      <c r="D738" s="3"/>
      <c r="E738" s="1"/>
      <c r="F738" s="1"/>
      <c r="G738" s="3"/>
      <c r="I738" s="2"/>
      <c r="J738" s="2"/>
      <c r="K738" s="3"/>
      <c r="L738" s="3"/>
    </row>
    <row r="739" spans="3:12" x14ac:dyDescent="0.25">
      <c r="C739" s="3"/>
      <c r="D739" s="3"/>
      <c r="E739" s="1"/>
      <c r="F739" s="1"/>
      <c r="G739" s="3"/>
      <c r="I739" s="2"/>
      <c r="J739" s="2"/>
      <c r="K739" s="3"/>
      <c r="L739" s="3"/>
    </row>
    <row r="740" spans="3:12" x14ac:dyDescent="0.25">
      <c r="C740" s="3"/>
      <c r="D740" s="3"/>
      <c r="E740" s="1"/>
      <c r="F740" s="1"/>
      <c r="G740" s="3"/>
      <c r="I740" s="2"/>
      <c r="J740" s="2"/>
      <c r="K740" s="3"/>
      <c r="L740" s="3"/>
    </row>
    <row r="741" spans="3:12" x14ac:dyDescent="0.25">
      <c r="C741" s="3"/>
      <c r="D741" s="3"/>
      <c r="E741" s="1"/>
      <c r="F741" s="1"/>
      <c r="G741" s="3"/>
      <c r="I741" s="2"/>
      <c r="J741" s="2"/>
      <c r="K741" s="3"/>
      <c r="L741" s="3"/>
    </row>
    <row r="742" spans="3:12" x14ac:dyDescent="0.25">
      <c r="C742" s="3"/>
      <c r="D742" s="3"/>
      <c r="E742" s="1"/>
      <c r="F742" s="1"/>
      <c r="G742" s="3"/>
      <c r="I742" s="2"/>
      <c r="J742" s="2"/>
      <c r="K742" s="3"/>
      <c r="L742" s="3"/>
    </row>
    <row r="743" spans="3:12" x14ac:dyDescent="0.25">
      <c r="C743" s="3"/>
      <c r="D743" s="3"/>
      <c r="E743" s="1"/>
      <c r="F743" s="1"/>
      <c r="G743" s="3"/>
      <c r="I743" s="2"/>
      <c r="J743" s="2"/>
      <c r="K743" s="3"/>
      <c r="L743" s="3"/>
    </row>
    <row r="744" spans="3:12" x14ac:dyDescent="0.25">
      <c r="C744" s="3"/>
      <c r="D744" s="3"/>
      <c r="E744" s="1"/>
      <c r="F744" s="1"/>
      <c r="G744" s="3"/>
      <c r="I744" s="2"/>
      <c r="J744" s="2"/>
      <c r="K744" s="3"/>
      <c r="L744" s="3"/>
    </row>
    <row r="745" spans="3:12" x14ac:dyDescent="0.25">
      <c r="C745" s="3"/>
      <c r="D745" s="3"/>
      <c r="E745" s="1"/>
      <c r="F745" s="1"/>
      <c r="G745" s="3"/>
      <c r="I745" s="2"/>
      <c r="J745" s="2"/>
      <c r="K745" s="3"/>
      <c r="L745" s="3"/>
    </row>
    <row r="746" spans="3:12" x14ac:dyDescent="0.25">
      <c r="C746" s="3"/>
      <c r="D746" s="3"/>
      <c r="E746" s="1"/>
      <c r="F746" s="1"/>
      <c r="G746" s="3"/>
      <c r="I746" s="2"/>
      <c r="J746" s="2"/>
      <c r="K746" s="3"/>
      <c r="L746" s="3"/>
    </row>
    <row r="747" spans="3:12" x14ac:dyDescent="0.25">
      <c r="C747" s="3"/>
      <c r="D747" s="3"/>
      <c r="E747" s="1"/>
      <c r="F747" s="1"/>
      <c r="G747" s="3"/>
      <c r="I747" s="2"/>
      <c r="J747" s="2"/>
      <c r="K747" s="3"/>
      <c r="L747" s="3"/>
    </row>
    <row r="748" spans="3:12" x14ac:dyDescent="0.25">
      <c r="C748" s="3"/>
      <c r="D748" s="3"/>
      <c r="E748" s="1"/>
      <c r="F748" s="1"/>
      <c r="G748" s="3"/>
      <c r="I748" s="2"/>
      <c r="J748" s="2"/>
      <c r="K748" s="3"/>
      <c r="L748" s="3"/>
    </row>
    <row r="749" spans="3:12" x14ac:dyDescent="0.25">
      <c r="C749" s="3"/>
      <c r="D749" s="3"/>
      <c r="E749" s="1"/>
      <c r="F749" s="1"/>
      <c r="G749" s="3"/>
      <c r="I749" s="2"/>
      <c r="J749" s="2"/>
      <c r="K749" s="3"/>
      <c r="L749" s="3"/>
    </row>
    <row r="750" spans="3:12" x14ac:dyDescent="0.25">
      <c r="C750" s="3"/>
      <c r="D750" s="3"/>
      <c r="E750" s="1"/>
      <c r="F750" s="1"/>
      <c r="G750" s="3"/>
      <c r="I750" s="2"/>
      <c r="J750" s="2"/>
      <c r="K750" s="3"/>
      <c r="L750" s="3"/>
    </row>
    <row r="751" spans="3:12" x14ac:dyDescent="0.25">
      <c r="C751" s="3"/>
      <c r="D751" s="3"/>
      <c r="E751" s="1"/>
      <c r="F751" s="1"/>
      <c r="G751" s="3"/>
      <c r="I751" s="2"/>
      <c r="J751" s="2"/>
      <c r="K751" s="3"/>
      <c r="L751" s="3"/>
    </row>
    <row r="752" spans="3:12" x14ac:dyDescent="0.25">
      <c r="C752" s="3"/>
      <c r="D752" s="3"/>
      <c r="E752" s="1"/>
      <c r="F752" s="1"/>
      <c r="G752" s="3"/>
      <c r="I752" s="2"/>
      <c r="J752" s="2"/>
      <c r="K752" s="3"/>
      <c r="L752" s="3"/>
    </row>
    <row r="753" spans="3:12" x14ac:dyDescent="0.25">
      <c r="C753" s="3"/>
      <c r="D753" s="3"/>
      <c r="E753" s="1"/>
      <c r="F753" s="1"/>
      <c r="G753" s="3"/>
      <c r="I753" s="2"/>
      <c r="J753" s="2"/>
      <c r="K753" s="3"/>
      <c r="L753" s="3"/>
    </row>
    <row r="754" spans="3:12" x14ac:dyDescent="0.25">
      <c r="C754" s="3"/>
      <c r="D754" s="3"/>
      <c r="E754" s="1"/>
      <c r="F754" s="1"/>
      <c r="G754" s="3"/>
      <c r="I754" s="2"/>
      <c r="J754" s="2"/>
      <c r="K754" s="3"/>
      <c r="L754" s="3"/>
    </row>
    <row r="755" spans="3:12" x14ac:dyDescent="0.25">
      <c r="C755" s="3"/>
      <c r="D755" s="3"/>
      <c r="E755" s="1"/>
      <c r="F755" s="1"/>
      <c r="G755" s="3"/>
      <c r="I755" s="2"/>
      <c r="J755" s="2"/>
      <c r="K755" s="3"/>
      <c r="L755" s="3"/>
    </row>
    <row r="756" spans="3:12" x14ac:dyDescent="0.25">
      <c r="C756" s="3"/>
      <c r="D756" s="3"/>
      <c r="E756" s="1"/>
      <c r="F756" s="1"/>
      <c r="G756" s="3"/>
      <c r="I756" s="2"/>
      <c r="J756" s="2"/>
      <c r="K756" s="3"/>
      <c r="L756" s="3"/>
    </row>
    <row r="757" spans="3:12" x14ac:dyDescent="0.25">
      <c r="C757" s="3"/>
      <c r="D757" s="3"/>
      <c r="E757" s="1"/>
      <c r="F757" s="1"/>
      <c r="G757" s="3"/>
      <c r="I757" s="2"/>
      <c r="J757" s="2"/>
      <c r="K757" s="3"/>
      <c r="L757" s="3"/>
    </row>
    <row r="758" spans="3:12" x14ac:dyDescent="0.25">
      <c r="C758" s="3"/>
      <c r="D758" s="3"/>
      <c r="E758" s="1"/>
      <c r="F758" s="1"/>
      <c r="G758" s="3"/>
      <c r="I758" s="2"/>
      <c r="J758" s="2"/>
      <c r="K758" s="3"/>
      <c r="L758" s="3"/>
    </row>
    <row r="759" spans="3:12" x14ac:dyDescent="0.25">
      <c r="C759" s="3"/>
      <c r="D759" s="3"/>
      <c r="E759" s="1"/>
      <c r="F759" s="1"/>
      <c r="G759" s="3"/>
      <c r="I759" s="2"/>
      <c r="J759" s="2"/>
      <c r="K759" s="3"/>
      <c r="L759" s="3"/>
    </row>
    <row r="760" spans="3:12" x14ac:dyDescent="0.25">
      <c r="C760" s="3"/>
      <c r="D760" s="3"/>
      <c r="E760" s="1"/>
      <c r="F760" s="1"/>
      <c r="G760" s="3"/>
      <c r="I760" s="2"/>
      <c r="J760" s="2"/>
      <c r="K760" s="3"/>
      <c r="L760" s="3"/>
    </row>
    <row r="761" spans="3:12" x14ac:dyDescent="0.25">
      <c r="C761" s="3"/>
      <c r="D761" s="3"/>
      <c r="E761" s="1"/>
      <c r="F761" s="1"/>
      <c r="G761" s="3"/>
      <c r="I761" s="2"/>
      <c r="J761" s="2"/>
      <c r="K761" s="3"/>
      <c r="L761" s="3"/>
    </row>
    <row r="762" spans="3:12" x14ac:dyDescent="0.25">
      <c r="C762" s="3"/>
      <c r="D762" s="3"/>
      <c r="E762" s="1"/>
      <c r="F762" s="1"/>
      <c r="G762" s="3"/>
      <c r="I762" s="2"/>
      <c r="J762" s="2"/>
      <c r="K762" s="3"/>
      <c r="L762" s="3"/>
    </row>
    <row r="763" spans="3:12" x14ac:dyDescent="0.25">
      <c r="C763" s="3"/>
      <c r="D763" s="3"/>
      <c r="E763" s="1"/>
      <c r="F763" s="1"/>
      <c r="G763" s="3"/>
      <c r="I763" s="2"/>
      <c r="J763" s="2"/>
      <c r="K763" s="3"/>
      <c r="L763" s="3"/>
    </row>
    <row r="764" spans="3:12" x14ac:dyDescent="0.25">
      <c r="C764" s="3"/>
      <c r="D764" s="3"/>
      <c r="E764" s="1"/>
      <c r="F764" s="1"/>
      <c r="G764" s="3"/>
      <c r="I764" s="2"/>
      <c r="J764" s="2"/>
      <c r="K764" s="3"/>
      <c r="L764" s="3"/>
    </row>
    <row r="765" spans="3:12" x14ac:dyDescent="0.25">
      <c r="C765" s="3"/>
      <c r="D765" s="3"/>
      <c r="E765" s="1"/>
      <c r="F765" s="1"/>
      <c r="G765" s="3"/>
      <c r="I765" s="2"/>
      <c r="J765" s="2"/>
      <c r="K765" s="3"/>
      <c r="L765" s="3"/>
    </row>
    <row r="766" spans="3:12" x14ac:dyDescent="0.25">
      <c r="C766" s="3"/>
      <c r="D766" s="3"/>
      <c r="E766" s="1"/>
      <c r="F766" s="1"/>
      <c r="G766" s="3"/>
      <c r="I766" s="2"/>
      <c r="J766" s="2"/>
      <c r="K766" s="3"/>
      <c r="L766" s="3"/>
    </row>
    <row r="767" spans="3:12" x14ac:dyDescent="0.25">
      <c r="C767" s="3"/>
      <c r="D767" s="3"/>
      <c r="E767" s="1"/>
      <c r="F767" s="1"/>
      <c r="G767" s="3"/>
      <c r="I767" s="2"/>
      <c r="J767" s="2"/>
      <c r="K767" s="3"/>
      <c r="L767" s="3"/>
    </row>
    <row r="768" spans="3:12" x14ac:dyDescent="0.25">
      <c r="C768" s="3"/>
      <c r="D768" s="3"/>
      <c r="E768" s="1"/>
      <c r="F768" s="1"/>
      <c r="G768" s="3"/>
      <c r="I768" s="2"/>
      <c r="J768" s="2"/>
      <c r="K768" s="3"/>
      <c r="L768" s="3"/>
    </row>
    <row r="769" spans="3:12" x14ac:dyDescent="0.25">
      <c r="C769" s="3"/>
      <c r="D769" s="3"/>
      <c r="E769" s="1"/>
      <c r="F769" s="1"/>
      <c r="G769" s="3"/>
      <c r="I769" s="2"/>
      <c r="J769" s="2"/>
      <c r="K769" s="3"/>
      <c r="L769" s="3"/>
    </row>
    <row r="770" spans="3:12" x14ac:dyDescent="0.25">
      <c r="C770" s="3"/>
      <c r="D770" s="3"/>
      <c r="E770" s="1"/>
      <c r="F770" s="1"/>
      <c r="G770" s="3"/>
      <c r="I770" s="2"/>
      <c r="J770" s="2"/>
      <c r="K770" s="3"/>
      <c r="L770" s="3"/>
    </row>
    <row r="771" spans="3:12" x14ac:dyDescent="0.25">
      <c r="C771" s="3"/>
      <c r="D771" s="3"/>
      <c r="E771" s="1"/>
      <c r="F771" s="1"/>
      <c r="G771" s="3"/>
      <c r="I771" s="2"/>
      <c r="J771" s="2"/>
      <c r="K771" s="3"/>
      <c r="L771" s="3"/>
    </row>
    <row r="772" spans="3:12" x14ac:dyDescent="0.25">
      <c r="C772" s="3"/>
      <c r="D772" s="3"/>
      <c r="E772" s="1"/>
      <c r="F772" s="1"/>
      <c r="G772" s="3"/>
      <c r="I772" s="2"/>
      <c r="J772" s="2"/>
      <c r="K772" s="3"/>
      <c r="L772" s="3"/>
    </row>
    <row r="773" spans="3:12" x14ac:dyDescent="0.25">
      <c r="C773" s="3"/>
      <c r="D773" s="3"/>
      <c r="E773" s="1"/>
      <c r="F773" s="1"/>
      <c r="G773" s="3"/>
      <c r="I773" s="2"/>
      <c r="J773" s="2"/>
      <c r="K773" s="3"/>
      <c r="L773" s="3"/>
    </row>
    <row r="774" spans="3:12" x14ac:dyDescent="0.25">
      <c r="C774" s="3"/>
      <c r="D774" s="3"/>
      <c r="E774" s="1"/>
      <c r="F774" s="1"/>
      <c r="G774" s="3"/>
      <c r="I774" s="2"/>
      <c r="J774" s="2"/>
      <c r="K774" s="3"/>
      <c r="L774" s="3"/>
    </row>
    <row r="775" spans="3:12" x14ac:dyDescent="0.25">
      <c r="C775" s="3"/>
      <c r="D775" s="3"/>
      <c r="E775" s="1"/>
      <c r="F775" s="1"/>
      <c r="G775" s="3"/>
      <c r="I775" s="2"/>
      <c r="J775" s="2"/>
      <c r="K775" s="3"/>
      <c r="L775" s="3"/>
    </row>
    <row r="776" spans="3:12" x14ac:dyDescent="0.25">
      <c r="C776" s="3"/>
      <c r="D776" s="3"/>
      <c r="E776" s="1"/>
      <c r="F776" s="1"/>
      <c r="G776" s="3"/>
      <c r="I776" s="2"/>
      <c r="J776" s="2"/>
      <c r="K776" s="3"/>
      <c r="L776" s="3"/>
    </row>
    <row r="777" spans="3:12" x14ac:dyDescent="0.25">
      <c r="C777" s="3"/>
      <c r="D777" s="3"/>
      <c r="E777" s="1"/>
      <c r="F777" s="1"/>
      <c r="G777" s="3"/>
      <c r="I777" s="2"/>
      <c r="J777" s="2"/>
      <c r="K777" s="3"/>
      <c r="L777" s="3"/>
    </row>
    <row r="778" spans="3:12" x14ac:dyDescent="0.25">
      <c r="C778" s="3"/>
      <c r="D778" s="3"/>
      <c r="E778" s="1"/>
      <c r="F778" s="1"/>
      <c r="G778" s="3"/>
      <c r="I778" s="2"/>
      <c r="J778" s="2"/>
      <c r="K778" s="3"/>
      <c r="L778" s="3"/>
    </row>
    <row r="779" spans="3:12" x14ac:dyDescent="0.25">
      <c r="C779" s="3"/>
      <c r="D779" s="3"/>
      <c r="E779" s="1"/>
      <c r="F779" s="1"/>
      <c r="G779" s="3"/>
      <c r="I779" s="2"/>
      <c r="J779" s="2"/>
      <c r="K779" s="3"/>
      <c r="L779" s="3"/>
    </row>
    <row r="780" spans="3:12" x14ac:dyDescent="0.25">
      <c r="C780" s="3"/>
      <c r="D780" s="3"/>
      <c r="E780" s="1"/>
      <c r="F780" s="1"/>
      <c r="G780" s="3"/>
      <c r="I780" s="2"/>
      <c r="J780" s="2"/>
      <c r="K780" s="3"/>
      <c r="L780" s="3"/>
    </row>
    <row r="781" spans="3:12" x14ac:dyDescent="0.25">
      <c r="C781" s="3"/>
      <c r="D781" s="3"/>
      <c r="E781" s="1"/>
      <c r="F781" s="1"/>
      <c r="G781" s="3"/>
      <c r="I781" s="2"/>
      <c r="J781" s="2"/>
      <c r="K781" s="3"/>
      <c r="L781" s="3"/>
    </row>
    <row r="782" spans="3:12" x14ac:dyDescent="0.25">
      <c r="C782" s="3"/>
      <c r="D782" s="3"/>
      <c r="E782" s="1"/>
      <c r="F782" s="1"/>
      <c r="G782" s="3"/>
      <c r="I782" s="2"/>
      <c r="J782" s="2"/>
      <c r="K782" s="3"/>
      <c r="L782" s="3"/>
    </row>
    <row r="783" spans="3:12" x14ac:dyDescent="0.25">
      <c r="C783" s="3"/>
      <c r="D783" s="3"/>
      <c r="E783" s="1"/>
      <c r="F783" s="1"/>
      <c r="G783" s="3"/>
      <c r="I783" s="2"/>
      <c r="J783" s="2"/>
      <c r="K783" s="3"/>
      <c r="L783" s="3"/>
    </row>
    <row r="784" spans="3:12" x14ac:dyDescent="0.25">
      <c r="C784" s="3"/>
      <c r="D784" s="3"/>
      <c r="E784" s="1"/>
      <c r="F784" s="1"/>
      <c r="G784" s="3"/>
      <c r="I784" s="2"/>
      <c r="J784" s="2"/>
      <c r="K784" s="3"/>
      <c r="L784" s="3"/>
    </row>
    <row r="785" spans="3:12" x14ac:dyDescent="0.25">
      <c r="C785" s="3"/>
      <c r="D785" s="3"/>
      <c r="E785" s="1"/>
      <c r="F785" s="1"/>
      <c r="G785" s="3"/>
      <c r="I785" s="2"/>
      <c r="J785" s="2"/>
      <c r="K785" s="3"/>
      <c r="L785" s="3"/>
    </row>
    <row r="786" spans="3:12" x14ac:dyDescent="0.25">
      <c r="C786" s="3"/>
      <c r="D786" s="3"/>
      <c r="E786" s="1"/>
      <c r="F786" s="1"/>
      <c r="G786" s="3"/>
      <c r="I786" s="2"/>
      <c r="J786" s="2"/>
      <c r="K786" s="3"/>
      <c r="L786" s="3"/>
    </row>
    <row r="787" spans="3:12" x14ac:dyDescent="0.25">
      <c r="C787" s="3"/>
      <c r="D787" s="3"/>
      <c r="E787" s="1"/>
      <c r="F787" s="1"/>
      <c r="G787" s="3"/>
      <c r="I787" s="2"/>
      <c r="J787" s="2"/>
      <c r="K787" s="3"/>
      <c r="L787" s="3"/>
    </row>
    <row r="788" spans="3:12" x14ac:dyDescent="0.25">
      <c r="C788" s="3"/>
      <c r="D788" s="3"/>
      <c r="E788" s="1"/>
      <c r="F788" s="1"/>
      <c r="G788" s="3"/>
      <c r="I788" s="2"/>
      <c r="J788" s="2"/>
      <c r="K788" s="3"/>
      <c r="L788" s="3"/>
    </row>
    <row r="789" spans="3:12" x14ac:dyDescent="0.25">
      <c r="C789" s="3"/>
      <c r="D789" s="3"/>
      <c r="E789" s="1"/>
      <c r="F789" s="1"/>
      <c r="G789" s="3"/>
      <c r="I789" s="2"/>
      <c r="J789" s="2"/>
      <c r="K789" s="3"/>
      <c r="L789" s="3"/>
    </row>
    <row r="790" spans="3:12" x14ac:dyDescent="0.25">
      <c r="C790" s="3"/>
      <c r="D790" s="3"/>
      <c r="E790" s="1"/>
      <c r="F790" s="1"/>
      <c r="G790" s="3"/>
      <c r="I790" s="2"/>
      <c r="J790" s="2"/>
      <c r="K790" s="3"/>
      <c r="L790" s="3"/>
    </row>
    <row r="791" spans="3:12" x14ac:dyDescent="0.25">
      <c r="C791" s="3"/>
      <c r="D791" s="3"/>
      <c r="E791" s="1"/>
      <c r="F791" s="1"/>
      <c r="G791" s="3"/>
      <c r="I791" s="2"/>
      <c r="J791" s="2"/>
      <c r="K791" s="3"/>
      <c r="L791" s="3"/>
    </row>
    <row r="792" spans="3:12" x14ac:dyDescent="0.25">
      <c r="C792" s="3"/>
      <c r="D792" s="3"/>
      <c r="E792" s="1"/>
      <c r="F792" s="1"/>
      <c r="G792" s="3"/>
      <c r="I792" s="2"/>
      <c r="J792" s="2"/>
      <c r="K792" s="3"/>
      <c r="L792" s="3"/>
    </row>
    <row r="793" spans="3:12" x14ac:dyDescent="0.25">
      <c r="C793" s="3"/>
      <c r="D793" s="3"/>
      <c r="E793" s="1"/>
      <c r="F793" s="1"/>
      <c r="G793" s="3"/>
      <c r="I793" s="2"/>
      <c r="J793" s="2"/>
      <c r="K793" s="3"/>
      <c r="L793" s="3"/>
    </row>
    <row r="794" spans="3:12" x14ac:dyDescent="0.25">
      <c r="C794" s="3"/>
      <c r="D794" s="3"/>
      <c r="E794" s="1"/>
      <c r="F794" s="1"/>
      <c r="G794" s="3"/>
      <c r="I794" s="2"/>
      <c r="J794" s="2"/>
      <c r="K794" s="3"/>
      <c r="L794" s="3"/>
    </row>
    <row r="795" spans="3:12" x14ac:dyDescent="0.25">
      <c r="C795" s="3"/>
      <c r="D795" s="3"/>
      <c r="E795" s="1"/>
      <c r="F795" s="1"/>
      <c r="G795" s="3"/>
      <c r="I795" s="2"/>
      <c r="J795" s="2"/>
      <c r="K795" s="3"/>
      <c r="L795" s="3"/>
    </row>
    <row r="796" spans="3:12" x14ac:dyDescent="0.25">
      <c r="C796" s="3"/>
      <c r="D796" s="3"/>
      <c r="E796" s="1"/>
      <c r="F796" s="1"/>
      <c r="G796" s="3"/>
      <c r="I796" s="2"/>
      <c r="J796" s="2"/>
      <c r="K796" s="3"/>
      <c r="L796" s="3"/>
    </row>
    <row r="797" spans="3:12" x14ac:dyDescent="0.25">
      <c r="C797" s="3"/>
      <c r="D797" s="3"/>
      <c r="E797" s="1"/>
      <c r="F797" s="1"/>
      <c r="G797" s="3"/>
      <c r="I797" s="2"/>
      <c r="J797" s="2"/>
      <c r="K797" s="3"/>
      <c r="L797" s="3"/>
    </row>
    <row r="798" spans="3:12" x14ac:dyDescent="0.25">
      <c r="C798" s="3"/>
      <c r="D798" s="3"/>
      <c r="E798" s="1"/>
      <c r="F798" s="1"/>
      <c r="G798" s="3"/>
      <c r="I798" s="2"/>
      <c r="J798" s="2"/>
      <c r="K798" s="3"/>
      <c r="L798" s="3"/>
    </row>
    <row r="799" spans="3:12" x14ac:dyDescent="0.25">
      <c r="C799" s="3"/>
      <c r="D799" s="3"/>
      <c r="E799" s="1"/>
      <c r="F799" s="1"/>
      <c r="G799" s="3"/>
      <c r="I799" s="2"/>
      <c r="J799" s="2"/>
      <c r="K799" s="3"/>
      <c r="L799" s="3"/>
    </row>
    <row r="800" spans="3:12" x14ac:dyDescent="0.25">
      <c r="C800" s="3"/>
      <c r="D800" s="3"/>
      <c r="E800" s="1"/>
      <c r="F800" s="1"/>
      <c r="G800" s="3"/>
      <c r="I800" s="2"/>
      <c r="J800" s="2"/>
      <c r="K800" s="3"/>
      <c r="L800" s="3"/>
    </row>
    <row r="801" spans="3:12" x14ac:dyDescent="0.25">
      <c r="C801" s="3"/>
      <c r="D801" s="3"/>
      <c r="E801" s="1"/>
      <c r="F801" s="1"/>
      <c r="G801" s="3"/>
      <c r="I801" s="2"/>
      <c r="J801" s="2"/>
      <c r="K801" s="3"/>
      <c r="L801" s="3"/>
    </row>
    <row r="802" spans="3:12" x14ac:dyDescent="0.25">
      <c r="C802" s="3"/>
      <c r="D802" s="3"/>
      <c r="E802" s="1"/>
      <c r="F802" s="1"/>
      <c r="G802" s="3"/>
      <c r="I802" s="2"/>
      <c r="J802" s="2"/>
      <c r="K802" s="3"/>
      <c r="L802" s="3"/>
    </row>
    <row r="803" spans="3:12" x14ac:dyDescent="0.25">
      <c r="C803" s="3"/>
      <c r="D803" s="3"/>
      <c r="E803" s="1"/>
      <c r="F803" s="1"/>
      <c r="G803" s="3"/>
      <c r="I803" s="2"/>
      <c r="J803" s="2"/>
      <c r="K803" s="3"/>
      <c r="L803" s="3"/>
    </row>
    <row r="804" spans="3:12" x14ac:dyDescent="0.25">
      <c r="C804" s="3"/>
      <c r="D804" s="3"/>
      <c r="E804" s="1"/>
      <c r="F804" s="1"/>
      <c r="G804" s="3"/>
      <c r="I804" s="2"/>
      <c r="J804" s="2"/>
      <c r="K804" s="3"/>
      <c r="L804" s="3"/>
    </row>
    <row r="805" spans="3:12" x14ac:dyDescent="0.25">
      <c r="C805" s="3"/>
      <c r="D805" s="3"/>
      <c r="E805" s="1"/>
      <c r="F805" s="1"/>
      <c r="G805" s="3"/>
      <c r="I805" s="2"/>
      <c r="J805" s="2"/>
      <c r="K805" s="3"/>
      <c r="L805" s="3"/>
    </row>
    <row r="806" spans="3:12" x14ac:dyDescent="0.25">
      <c r="C806" s="3"/>
      <c r="D806" s="3"/>
      <c r="E806" s="1"/>
      <c r="F806" s="1"/>
      <c r="G806" s="3"/>
      <c r="I806" s="2"/>
      <c r="J806" s="2"/>
      <c r="K806" s="3"/>
      <c r="L806" s="3"/>
    </row>
    <row r="807" spans="3:12" x14ac:dyDescent="0.25">
      <c r="C807" s="3"/>
      <c r="D807" s="3"/>
      <c r="E807" s="1"/>
      <c r="F807" s="1"/>
      <c r="G807" s="3"/>
      <c r="I807" s="2"/>
      <c r="J807" s="2"/>
      <c r="K807" s="3"/>
      <c r="L807" s="3"/>
    </row>
    <row r="808" spans="3:12" x14ac:dyDescent="0.25">
      <c r="C808" s="3"/>
      <c r="D808" s="3"/>
      <c r="E808" s="1"/>
      <c r="F808" s="1"/>
      <c r="G808" s="3"/>
      <c r="I808" s="2"/>
      <c r="J808" s="2"/>
      <c r="K808" s="3"/>
      <c r="L808" s="3"/>
    </row>
    <row r="809" spans="3:12" x14ac:dyDescent="0.25">
      <c r="C809" s="3"/>
      <c r="D809" s="3"/>
      <c r="E809" s="1"/>
      <c r="F809" s="1"/>
      <c r="G809" s="3"/>
      <c r="I809" s="2"/>
      <c r="J809" s="2"/>
      <c r="K809" s="3"/>
      <c r="L809" s="3"/>
    </row>
    <row r="810" spans="3:12" x14ac:dyDescent="0.25">
      <c r="C810" s="3"/>
      <c r="D810" s="3"/>
      <c r="E810" s="1"/>
      <c r="F810" s="1"/>
      <c r="G810" s="3"/>
      <c r="I810" s="2"/>
      <c r="J810" s="2"/>
      <c r="K810" s="3"/>
      <c r="L810" s="3"/>
    </row>
    <row r="811" spans="3:12" x14ac:dyDescent="0.25">
      <c r="C811" s="3"/>
      <c r="D811" s="3"/>
      <c r="E811" s="1"/>
      <c r="F811" s="1"/>
      <c r="G811" s="3"/>
      <c r="I811" s="2"/>
      <c r="J811" s="2"/>
      <c r="K811" s="3"/>
      <c r="L811" s="3"/>
    </row>
    <row r="812" spans="3:12" x14ac:dyDescent="0.25">
      <c r="C812" s="3"/>
      <c r="D812" s="3"/>
      <c r="E812" s="1"/>
      <c r="F812" s="1"/>
      <c r="G812" s="3"/>
      <c r="I812" s="2"/>
      <c r="J812" s="2"/>
      <c r="K812" s="3"/>
      <c r="L812" s="3"/>
    </row>
    <row r="813" spans="3:12" x14ac:dyDescent="0.25">
      <c r="C813" s="3"/>
      <c r="D813" s="3"/>
      <c r="E813" s="1"/>
      <c r="F813" s="1"/>
      <c r="G813" s="3"/>
      <c r="I813" s="2"/>
      <c r="J813" s="2"/>
      <c r="K813" s="3"/>
      <c r="L813" s="3"/>
    </row>
    <row r="814" spans="3:12" x14ac:dyDescent="0.25">
      <c r="C814" s="3"/>
      <c r="D814" s="3"/>
      <c r="E814" s="1"/>
      <c r="F814" s="1"/>
      <c r="G814" s="3"/>
      <c r="I814" s="2"/>
      <c r="J814" s="2"/>
      <c r="K814" s="3"/>
      <c r="L814" s="3"/>
    </row>
    <row r="815" spans="3:12" x14ac:dyDescent="0.25">
      <c r="C815" s="3"/>
      <c r="D815" s="3"/>
      <c r="E815" s="1"/>
      <c r="F815" s="1"/>
      <c r="G815" s="3"/>
      <c r="I815" s="2"/>
      <c r="J815" s="2"/>
      <c r="K815" s="3"/>
      <c r="L815" s="3"/>
    </row>
    <row r="816" spans="3:12" x14ac:dyDescent="0.25">
      <c r="C816" s="3"/>
      <c r="D816" s="3"/>
      <c r="E816" s="1"/>
      <c r="F816" s="1"/>
      <c r="G816" s="3"/>
      <c r="I816" s="2"/>
      <c r="J816" s="2"/>
      <c r="K816" s="3"/>
      <c r="L816" s="3"/>
    </row>
    <row r="817" spans="3:12" x14ac:dyDescent="0.25">
      <c r="C817" s="3"/>
      <c r="D817" s="3"/>
      <c r="E817" s="1"/>
      <c r="F817" s="1"/>
      <c r="G817" s="3"/>
      <c r="I817" s="2"/>
      <c r="J817" s="2"/>
      <c r="K817" s="3"/>
      <c r="L817" s="3"/>
    </row>
    <row r="818" spans="3:12" x14ac:dyDescent="0.25">
      <c r="C818" s="3"/>
      <c r="D818" s="3"/>
      <c r="E818" s="1"/>
      <c r="F818" s="1"/>
      <c r="G818" s="3"/>
      <c r="I818" s="2"/>
      <c r="J818" s="2"/>
      <c r="K818" s="3"/>
      <c r="L818" s="3"/>
    </row>
    <row r="819" spans="3:12" x14ac:dyDescent="0.25">
      <c r="C819" s="3"/>
      <c r="D819" s="3"/>
      <c r="E819" s="1"/>
      <c r="F819" s="1"/>
      <c r="G819" s="3"/>
      <c r="I819" s="2"/>
      <c r="J819" s="2"/>
      <c r="K819" s="3"/>
      <c r="L819" s="3"/>
    </row>
    <row r="820" spans="3:12" x14ac:dyDescent="0.25">
      <c r="C820" s="3"/>
      <c r="D820" s="3"/>
      <c r="E820" s="1"/>
      <c r="F820" s="1"/>
      <c r="G820" s="3"/>
      <c r="I820" s="2"/>
      <c r="J820" s="2"/>
      <c r="K820" s="3"/>
      <c r="L820" s="3"/>
    </row>
    <row r="821" spans="3:12" x14ac:dyDescent="0.25">
      <c r="C821" s="3"/>
      <c r="D821" s="3"/>
      <c r="E821" s="1"/>
      <c r="F821" s="1"/>
      <c r="G821" s="3"/>
      <c r="I821" s="2"/>
      <c r="J821" s="2"/>
      <c r="K821" s="3"/>
      <c r="L821" s="3"/>
    </row>
    <row r="822" spans="3:12" x14ac:dyDescent="0.25">
      <c r="C822" s="3"/>
      <c r="D822" s="3"/>
      <c r="E822" s="1"/>
      <c r="F822" s="1"/>
      <c r="G822" s="3"/>
      <c r="I822" s="2"/>
      <c r="J822" s="2"/>
      <c r="K822" s="3"/>
      <c r="L822" s="3"/>
    </row>
    <row r="823" spans="3:12" x14ac:dyDescent="0.25">
      <c r="C823" s="3"/>
      <c r="D823" s="3"/>
      <c r="E823" s="1"/>
      <c r="F823" s="1"/>
      <c r="G823" s="3"/>
      <c r="I823" s="2"/>
      <c r="J823" s="2"/>
      <c r="K823" s="3"/>
      <c r="L823" s="3"/>
    </row>
    <row r="824" spans="3:12" x14ac:dyDescent="0.25">
      <c r="C824" s="3"/>
      <c r="D824" s="3"/>
      <c r="E824" s="1"/>
      <c r="F824" s="1"/>
      <c r="G824" s="3"/>
      <c r="I824" s="2"/>
      <c r="J824" s="2"/>
      <c r="K824" s="3"/>
      <c r="L824" s="3"/>
    </row>
    <row r="825" spans="3:12" x14ac:dyDescent="0.25">
      <c r="C825" s="3"/>
      <c r="D825" s="3"/>
      <c r="E825" s="1"/>
      <c r="F825" s="1"/>
      <c r="G825" s="3"/>
      <c r="I825" s="2"/>
      <c r="J825" s="2"/>
      <c r="K825" s="3"/>
      <c r="L825" s="3"/>
    </row>
    <row r="826" spans="3:12" x14ac:dyDescent="0.25">
      <c r="C826" s="3"/>
      <c r="D826" s="3"/>
      <c r="E826" s="1"/>
      <c r="F826" s="1"/>
      <c r="G826" s="3"/>
      <c r="I826" s="2"/>
      <c r="J826" s="2"/>
      <c r="K826" s="3"/>
      <c r="L826" s="3"/>
    </row>
    <row r="827" spans="3:12" x14ac:dyDescent="0.25">
      <c r="C827" s="3"/>
      <c r="D827" s="3"/>
      <c r="E827" s="1"/>
      <c r="F827" s="1"/>
      <c r="G827" s="3"/>
      <c r="I827" s="2"/>
      <c r="J827" s="2"/>
      <c r="K827" s="3"/>
      <c r="L827" s="3"/>
    </row>
    <row r="828" spans="3:12" x14ac:dyDescent="0.25">
      <c r="C828" s="3"/>
      <c r="D828" s="3"/>
      <c r="E828" s="1"/>
      <c r="F828" s="1"/>
      <c r="G828" s="3"/>
      <c r="I828" s="2"/>
      <c r="J828" s="2"/>
      <c r="K828" s="3"/>
      <c r="L828" s="3"/>
    </row>
    <row r="829" spans="3:12" x14ac:dyDescent="0.25">
      <c r="C829" s="3"/>
      <c r="D829" s="3"/>
      <c r="E829" s="1"/>
      <c r="F829" s="1"/>
      <c r="G829" s="3"/>
      <c r="I829" s="2"/>
      <c r="J829" s="2"/>
      <c r="K829" s="3"/>
      <c r="L829" s="3"/>
    </row>
    <row r="830" spans="3:12" x14ac:dyDescent="0.25">
      <c r="C830" s="3"/>
      <c r="D830" s="3"/>
      <c r="E830" s="1"/>
      <c r="F830" s="1"/>
      <c r="G830" s="3"/>
      <c r="I830" s="2"/>
      <c r="J830" s="2"/>
      <c r="K830" s="3"/>
      <c r="L830" s="3"/>
    </row>
    <row r="831" spans="3:12" x14ac:dyDescent="0.25">
      <c r="C831" s="3"/>
      <c r="D831" s="3"/>
      <c r="E831" s="1"/>
      <c r="F831" s="1"/>
      <c r="G831" s="3"/>
      <c r="I831" s="2"/>
      <c r="J831" s="2"/>
      <c r="K831" s="3"/>
      <c r="L831" s="3"/>
    </row>
    <row r="832" spans="3:12" x14ac:dyDescent="0.25">
      <c r="C832" s="3"/>
      <c r="D832" s="3"/>
      <c r="E832" s="1"/>
      <c r="F832" s="1"/>
      <c r="G832" s="3"/>
      <c r="I832" s="2"/>
      <c r="J832" s="2"/>
      <c r="K832" s="3"/>
      <c r="L832" s="3"/>
    </row>
    <row r="833" spans="3:12" x14ac:dyDescent="0.25">
      <c r="C833" s="3"/>
      <c r="D833" s="3"/>
      <c r="E833" s="1"/>
      <c r="F833" s="1"/>
      <c r="G833" s="3"/>
      <c r="I833" s="2"/>
      <c r="J833" s="2"/>
      <c r="K833" s="3"/>
      <c r="L833" s="3"/>
    </row>
    <row r="834" spans="3:12" x14ac:dyDescent="0.25">
      <c r="C834" s="3"/>
      <c r="D834" s="3"/>
      <c r="E834" s="1"/>
      <c r="F834" s="1"/>
      <c r="G834" s="3"/>
      <c r="I834" s="2"/>
      <c r="J834" s="2"/>
      <c r="K834" s="3"/>
      <c r="L834" s="3"/>
    </row>
    <row r="835" spans="3:12" x14ac:dyDescent="0.25">
      <c r="C835" s="3"/>
      <c r="D835" s="3"/>
      <c r="E835" s="1"/>
      <c r="F835" s="1"/>
      <c r="G835" s="3"/>
      <c r="I835" s="2"/>
      <c r="J835" s="2"/>
      <c r="K835" s="3"/>
      <c r="L835" s="3"/>
    </row>
    <row r="836" spans="3:12" x14ac:dyDescent="0.25">
      <c r="C836" s="3"/>
      <c r="D836" s="3"/>
      <c r="E836" s="1"/>
      <c r="F836" s="1"/>
      <c r="G836" s="3"/>
      <c r="I836" s="2"/>
      <c r="J836" s="2"/>
      <c r="K836" s="3"/>
      <c r="L836" s="3"/>
    </row>
    <row r="837" spans="3:12" x14ac:dyDescent="0.25">
      <c r="C837" s="3"/>
      <c r="D837" s="3"/>
      <c r="E837" s="1"/>
      <c r="F837" s="1"/>
      <c r="G837" s="3"/>
      <c r="I837" s="2"/>
      <c r="J837" s="2"/>
      <c r="K837" s="3"/>
      <c r="L837" s="3"/>
    </row>
    <row r="838" spans="3:12" x14ac:dyDescent="0.25">
      <c r="C838" s="3"/>
      <c r="D838" s="3"/>
      <c r="E838" s="1"/>
      <c r="F838" s="1"/>
      <c r="G838" s="3"/>
      <c r="I838" s="2"/>
      <c r="J838" s="2"/>
      <c r="K838" s="3"/>
      <c r="L838" s="3"/>
    </row>
    <row r="839" spans="3:12" x14ac:dyDescent="0.25">
      <c r="C839" s="3"/>
      <c r="D839" s="3"/>
      <c r="E839" s="1"/>
      <c r="F839" s="1"/>
      <c r="G839" s="3"/>
      <c r="I839" s="2"/>
      <c r="J839" s="2"/>
      <c r="K839" s="3"/>
      <c r="L839" s="3"/>
    </row>
    <row r="840" spans="3:12" x14ac:dyDescent="0.25">
      <c r="C840" s="3"/>
      <c r="D840" s="3"/>
      <c r="E840" s="1"/>
      <c r="F840" s="1"/>
      <c r="G840" s="3"/>
      <c r="I840" s="2"/>
      <c r="J840" s="2"/>
      <c r="K840" s="3"/>
      <c r="L840" s="3"/>
    </row>
    <row r="841" spans="3:12" x14ac:dyDescent="0.25">
      <c r="C841" s="3"/>
      <c r="D841" s="3"/>
      <c r="E841" s="1"/>
      <c r="F841" s="1"/>
      <c r="G841" s="3"/>
      <c r="I841" s="2"/>
      <c r="J841" s="2"/>
      <c r="K841" s="3"/>
      <c r="L841" s="3"/>
    </row>
    <row r="842" spans="3:12" x14ac:dyDescent="0.25">
      <c r="C842" s="3"/>
      <c r="D842" s="3"/>
      <c r="E842" s="1"/>
      <c r="F842" s="1"/>
      <c r="G842" s="3"/>
      <c r="I842" s="2"/>
      <c r="J842" s="2"/>
      <c r="K842" s="3"/>
      <c r="L842" s="3"/>
    </row>
    <row r="843" spans="3:12" x14ac:dyDescent="0.25">
      <c r="C843" s="3"/>
      <c r="D843" s="3"/>
      <c r="E843" s="1"/>
      <c r="F843" s="1"/>
      <c r="G843" s="3"/>
      <c r="I843" s="2"/>
      <c r="J843" s="2"/>
      <c r="K843" s="3"/>
      <c r="L843" s="3"/>
    </row>
    <row r="844" spans="3:12" x14ac:dyDescent="0.25">
      <c r="C844" s="3"/>
      <c r="D844" s="3"/>
      <c r="E844" s="1"/>
      <c r="F844" s="1"/>
      <c r="G844" s="3"/>
      <c r="I844" s="2"/>
      <c r="J844" s="2"/>
      <c r="K844" s="3"/>
      <c r="L844" s="3"/>
    </row>
    <row r="845" spans="3:12" x14ac:dyDescent="0.25">
      <c r="C845" s="3"/>
      <c r="D845" s="3"/>
      <c r="E845" s="1"/>
      <c r="F845" s="1"/>
      <c r="G845" s="3"/>
      <c r="I845" s="2"/>
      <c r="J845" s="2"/>
      <c r="K845" s="3"/>
      <c r="L845" s="3"/>
    </row>
    <row r="846" spans="3:12" x14ac:dyDescent="0.25">
      <c r="C846" s="3"/>
      <c r="D846" s="3"/>
      <c r="E846" s="1"/>
      <c r="F846" s="1"/>
      <c r="G846" s="3"/>
      <c r="I846" s="2"/>
      <c r="J846" s="2"/>
      <c r="K846" s="3"/>
      <c r="L846" s="3"/>
    </row>
    <row r="847" spans="3:12" x14ac:dyDescent="0.25">
      <c r="C847" s="3"/>
      <c r="D847" s="3"/>
      <c r="E847" s="1"/>
      <c r="F847" s="1"/>
      <c r="G847" s="3"/>
      <c r="I847" s="2"/>
      <c r="J847" s="2"/>
      <c r="K847" s="3"/>
      <c r="L847" s="3"/>
    </row>
    <row r="848" spans="3:12" x14ac:dyDescent="0.25">
      <c r="C848" s="3"/>
      <c r="D848" s="3"/>
      <c r="E848" s="1"/>
      <c r="F848" s="1"/>
      <c r="G848" s="3"/>
      <c r="I848" s="2"/>
      <c r="J848" s="2"/>
      <c r="K848" s="3"/>
      <c r="L848" s="3"/>
    </row>
    <row r="849" spans="3:12" x14ac:dyDescent="0.25">
      <c r="C849" s="3"/>
      <c r="D849" s="3"/>
      <c r="E849" s="1"/>
      <c r="F849" s="1"/>
      <c r="G849" s="3"/>
      <c r="I849" s="2"/>
      <c r="J849" s="2"/>
      <c r="K849" s="3"/>
      <c r="L849" s="3"/>
    </row>
    <row r="850" spans="3:12" x14ac:dyDescent="0.25">
      <c r="C850" s="3"/>
      <c r="D850" s="3"/>
      <c r="E850" s="1"/>
      <c r="F850" s="1"/>
      <c r="G850" s="3"/>
      <c r="I850" s="2"/>
      <c r="J850" s="2"/>
      <c r="K850" s="3"/>
      <c r="L850" s="3"/>
    </row>
    <row r="851" spans="3:12" x14ac:dyDescent="0.25">
      <c r="C851" s="3"/>
      <c r="D851" s="3"/>
      <c r="E851" s="1"/>
      <c r="F851" s="1"/>
      <c r="G851" s="3"/>
      <c r="I851" s="2"/>
      <c r="J851" s="2"/>
      <c r="K851" s="3"/>
      <c r="L851" s="3"/>
    </row>
    <row r="852" spans="3:12" x14ac:dyDescent="0.25">
      <c r="C852" s="3"/>
      <c r="D852" s="3"/>
      <c r="E852" s="1"/>
      <c r="F852" s="1"/>
      <c r="G852" s="3"/>
      <c r="I852" s="2"/>
      <c r="J852" s="2"/>
      <c r="K852" s="3"/>
      <c r="L852" s="3"/>
    </row>
    <row r="853" spans="3:12" x14ac:dyDescent="0.25">
      <c r="C853" s="3"/>
      <c r="D853" s="3"/>
      <c r="E853" s="1"/>
      <c r="F853" s="1"/>
      <c r="G853" s="3"/>
      <c r="I853" s="2"/>
      <c r="J853" s="2"/>
      <c r="K853" s="3"/>
      <c r="L853" s="3"/>
    </row>
    <row r="854" spans="3:12" x14ac:dyDescent="0.25">
      <c r="C854" s="3"/>
      <c r="D854" s="3"/>
      <c r="E854" s="1"/>
      <c r="F854" s="1"/>
      <c r="G854" s="3"/>
      <c r="I854" s="2"/>
      <c r="J854" s="2"/>
      <c r="K854" s="3"/>
      <c r="L854" s="3"/>
    </row>
    <row r="855" spans="3:12" x14ac:dyDescent="0.25">
      <c r="C855" s="3"/>
      <c r="D855" s="3"/>
      <c r="E855" s="1"/>
      <c r="F855" s="1"/>
      <c r="G855" s="3"/>
      <c r="I855" s="2"/>
      <c r="J855" s="2"/>
      <c r="K855" s="3"/>
      <c r="L855" s="3"/>
    </row>
    <row r="856" spans="3:12" x14ac:dyDescent="0.25">
      <c r="C856" s="3"/>
      <c r="D856" s="3"/>
      <c r="E856" s="1"/>
      <c r="F856" s="1"/>
      <c r="G856" s="3"/>
      <c r="I856" s="2"/>
      <c r="J856" s="2"/>
      <c r="K856" s="3"/>
      <c r="L856" s="3"/>
    </row>
    <row r="857" spans="3:12" x14ac:dyDescent="0.25">
      <c r="C857" s="3"/>
      <c r="D857" s="3"/>
      <c r="E857" s="1"/>
      <c r="F857" s="1"/>
      <c r="G857" s="3"/>
      <c r="I857" s="2"/>
      <c r="J857" s="2"/>
      <c r="K857" s="3"/>
      <c r="L857" s="3"/>
    </row>
    <row r="858" spans="3:12" x14ac:dyDescent="0.25">
      <c r="C858" s="3"/>
      <c r="D858" s="3"/>
      <c r="E858" s="1"/>
      <c r="F858" s="1"/>
      <c r="G858" s="3"/>
      <c r="I858" s="2"/>
      <c r="J858" s="2"/>
      <c r="K858" s="3"/>
      <c r="L858" s="3"/>
    </row>
    <row r="859" spans="3:12" x14ac:dyDescent="0.25">
      <c r="C859" s="3"/>
      <c r="D859" s="3"/>
      <c r="E859" s="1"/>
      <c r="F859" s="1"/>
      <c r="G859" s="3"/>
      <c r="I859" s="2"/>
      <c r="J859" s="2"/>
      <c r="K859" s="3"/>
      <c r="L859" s="3"/>
    </row>
    <row r="860" spans="3:12" x14ac:dyDescent="0.25">
      <c r="C860" s="3"/>
      <c r="D860" s="3"/>
      <c r="E860" s="1"/>
      <c r="F860" s="1"/>
      <c r="G860" s="3"/>
      <c r="I860" s="2"/>
      <c r="J860" s="2"/>
      <c r="K860" s="3"/>
      <c r="L860" s="3"/>
    </row>
    <row r="861" spans="3:12" x14ac:dyDescent="0.25">
      <c r="C861" s="3"/>
      <c r="D861" s="3"/>
      <c r="E861" s="1"/>
      <c r="F861" s="1"/>
      <c r="G861" s="3"/>
      <c r="I861" s="2"/>
      <c r="J861" s="2"/>
      <c r="K861" s="3"/>
      <c r="L861" s="3"/>
    </row>
    <row r="862" spans="3:12" x14ac:dyDescent="0.25">
      <c r="C862" s="3"/>
      <c r="D862" s="3"/>
      <c r="E862" s="1"/>
      <c r="F862" s="1"/>
      <c r="G862" s="3"/>
      <c r="I862" s="2"/>
      <c r="J862" s="2"/>
      <c r="K862" s="3"/>
      <c r="L862" s="3"/>
    </row>
    <row r="863" spans="3:12" x14ac:dyDescent="0.25">
      <c r="C863" s="3"/>
      <c r="D863" s="3"/>
      <c r="E863" s="1"/>
      <c r="F863" s="1"/>
      <c r="G863" s="3"/>
      <c r="I863" s="2"/>
      <c r="J863" s="2"/>
      <c r="K863" s="3"/>
      <c r="L863" s="3"/>
    </row>
    <row r="864" spans="3:12" x14ac:dyDescent="0.25">
      <c r="C864" s="3"/>
      <c r="D864" s="3"/>
      <c r="E864" s="1"/>
      <c r="F864" s="1"/>
      <c r="G864" s="3"/>
      <c r="I864" s="2"/>
      <c r="J864" s="2"/>
      <c r="K864" s="3"/>
      <c r="L864" s="3"/>
    </row>
    <row r="865" spans="3:12" x14ac:dyDescent="0.25">
      <c r="C865" s="3"/>
      <c r="D865" s="3"/>
      <c r="E865" s="1"/>
      <c r="F865" s="1"/>
      <c r="G865" s="3"/>
      <c r="I865" s="2"/>
      <c r="J865" s="2"/>
      <c r="K865" s="3"/>
      <c r="L865" s="3"/>
    </row>
    <row r="866" spans="3:12" x14ac:dyDescent="0.25">
      <c r="C866" s="3"/>
      <c r="D866" s="3"/>
      <c r="E866" s="1"/>
      <c r="F866" s="1"/>
      <c r="G866" s="3"/>
      <c r="I866" s="2"/>
      <c r="J866" s="2"/>
      <c r="K866" s="3"/>
      <c r="L866" s="3"/>
    </row>
    <row r="867" spans="3:12" x14ac:dyDescent="0.25">
      <c r="C867" s="3"/>
      <c r="D867" s="3"/>
      <c r="E867" s="1"/>
      <c r="F867" s="1"/>
      <c r="G867" s="3"/>
      <c r="I867" s="2"/>
      <c r="J867" s="2"/>
      <c r="K867" s="3"/>
      <c r="L867" s="3"/>
    </row>
    <row r="868" spans="3:12" x14ac:dyDescent="0.25">
      <c r="C868" s="3"/>
      <c r="D868" s="3"/>
      <c r="E868" s="1"/>
      <c r="F868" s="1"/>
      <c r="G868" s="3"/>
      <c r="I868" s="2"/>
      <c r="J868" s="2"/>
      <c r="K868" s="3"/>
      <c r="L868" s="3"/>
    </row>
    <row r="869" spans="3:12" x14ac:dyDescent="0.25">
      <c r="C869" s="3"/>
      <c r="D869" s="3"/>
      <c r="E869" s="1"/>
      <c r="F869" s="1"/>
      <c r="G869" s="3"/>
      <c r="I869" s="2"/>
      <c r="J869" s="2"/>
      <c r="K869" s="3"/>
      <c r="L869" s="3"/>
    </row>
    <row r="870" spans="3:12" x14ac:dyDescent="0.25">
      <c r="C870" s="3"/>
      <c r="D870" s="3"/>
      <c r="E870" s="1"/>
      <c r="F870" s="1"/>
      <c r="G870" s="3"/>
      <c r="I870" s="2"/>
      <c r="J870" s="2"/>
      <c r="K870" s="3"/>
      <c r="L870" s="3"/>
    </row>
    <row r="871" spans="3:12" x14ac:dyDescent="0.25">
      <c r="C871" s="3"/>
      <c r="D871" s="3"/>
      <c r="E871" s="1"/>
      <c r="F871" s="1"/>
      <c r="G871" s="3"/>
      <c r="I871" s="2"/>
      <c r="J871" s="2"/>
      <c r="K871" s="3"/>
      <c r="L871" s="3"/>
    </row>
    <row r="872" spans="3:12" x14ac:dyDescent="0.25">
      <c r="C872" s="3"/>
      <c r="D872" s="3"/>
      <c r="E872" s="1"/>
      <c r="F872" s="1"/>
      <c r="G872" s="3"/>
      <c r="I872" s="2"/>
      <c r="J872" s="2"/>
      <c r="K872" s="3"/>
      <c r="L872" s="3"/>
    </row>
    <row r="873" spans="3:12" x14ac:dyDescent="0.25">
      <c r="C873" s="3"/>
      <c r="D873" s="3"/>
      <c r="E873" s="1"/>
      <c r="F873" s="1"/>
      <c r="G873" s="3"/>
      <c r="I873" s="2"/>
      <c r="J873" s="2"/>
      <c r="K873" s="3"/>
      <c r="L873" s="3"/>
    </row>
    <row r="874" spans="3:12" x14ac:dyDescent="0.25">
      <c r="C874" s="3"/>
      <c r="D874" s="3"/>
      <c r="E874" s="1"/>
      <c r="F874" s="1"/>
      <c r="G874" s="3"/>
      <c r="I874" s="2"/>
      <c r="J874" s="2"/>
      <c r="K874" s="3"/>
      <c r="L874" s="3"/>
    </row>
    <row r="875" spans="3:12" x14ac:dyDescent="0.25">
      <c r="C875" s="3"/>
      <c r="D875" s="3"/>
      <c r="E875" s="1"/>
      <c r="F875" s="1"/>
      <c r="G875" s="3"/>
      <c r="I875" s="2"/>
      <c r="J875" s="2"/>
      <c r="K875" s="3"/>
      <c r="L875" s="3"/>
    </row>
    <row r="876" spans="3:12" x14ac:dyDescent="0.25">
      <c r="C876" s="3"/>
      <c r="D876" s="3"/>
      <c r="E876" s="1"/>
      <c r="F876" s="1"/>
      <c r="G876" s="3"/>
      <c r="I876" s="2"/>
      <c r="J876" s="2"/>
      <c r="K876" s="3"/>
      <c r="L876" s="3"/>
    </row>
    <row r="877" spans="3:12" x14ac:dyDescent="0.25">
      <c r="C877" s="3"/>
      <c r="D877" s="3"/>
      <c r="E877" s="1"/>
      <c r="F877" s="1"/>
      <c r="G877" s="3"/>
      <c r="I877" s="2"/>
      <c r="J877" s="2"/>
      <c r="K877" s="3"/>
      <c r="L877" s="3"/>
    </row>
    <row r="878" spans="3:12" x14ac:dyDescent="0.25">
      <c r="C878" s="3"/>
      <c r="D878" s="3"/>
      <c r="E878" s="1"/>
      <c r="F878" s="1"/>
      <c r="G878" s="3"/>
      <c r="I878" s="2"/>
      <c r="J878" s="2"/>
      <c r="K878" s="3"/>
      <c r="L878" s="3"/>
    </row>
    <row r="879" spans="3:12" x14ac:dyDescent="0.25">
      <c r="C879" s="3"/>
      <c r="D879" s="3"/>
      <c r="E879" s="1"/>
      <c r="F879" s="1"/>
      <c r="G879" s="3"/>
      <c r="I879" s="2"/>
      <c r="J879" s="2"/>
      <c r="K879" s="3"/>
      <c r="L879" s="3"/>
    </row>
    <row r="880" spans="3:12" x14ac:dyDescent="0.25">
      <c r="C880" s="3"/>
      <c r="D880" s="3"/>
      <c r="E880" s="1"/>
      <c r="F880" s="1"/>
      <c r="G880" s="3"/>
      <c r="I880" s="2"/>
      <c r="J880" s="2"/>
      <c r="K880" s="3"/>
      <c r="L880" s="3"/>
    </row>
    <row r="881" spans="3:12" x14ac:dyDescent="0.25">
      <c r="C881" s="3"/>
      <c r="D881" s="3"/>
      <c r="E881" s="1"/>
      <c r="F881" s="1"/>
      <c r="G881" s="3"/>
      <c r="I881" s="2"/>
      <c r="J881" s="2"/>
      <c r="K881" s="3"/>
      <c r="L881" s="3"/>
    </row>
    <row r="882" spans="3:12" x14ac:dyDescent="0.25">
      <c r="C882" s="3"/>
      <c r="D882" s="3"/>
      <c r="E882" s="1"/>
      <c r="F882" s="1"/>
      <c r="G882" s="3"/>
      <c r="I882" s="2"/>
      <c r="J882" s="2"/>
      <c r="K882" s="3"/>
      <c r="L882" s="3"/>
    </row>
    <row r="883" spans="3:12" x14ac:dyDescent="0.25">
      <c r="C883" s="3"/>
      <c r="D883" s="3"/>
      <c r="E883" s="1"/>
      <c r="F883" s="1"/>
      <c r="G883" s="3"/>
      <c r="I883" s="2"/>
      <c r="J883" s="2"/>
      <c r="K883" s="3"/>
      <c r="L883" s="3"/>
    </row>
    <row r="884" spans="3:12" x14ac:dyDescent="0.25">
      <c r="C884" s="3"/>
      <c r="D884" s="3"/>
      <c r="E884" s="1"/>
      <c r="F884" s="1"/>
      <c r="G884" s="3"/>
      <c r="I884" s="2"/>
      <c r="J884" s="2"/>
      <c r="K884" s="3"/>
      <c r="L884" s="3"/>
    </row>
    <row r="885" spans="3:12" x14ac:dyDescent="0.25">
      <c r="C885" s="3"/>
      <c r="D885" s="3"/>
      <c r="E885" s="1"/>
      <c r="F885" s="1"/>
      <c r="G885" s="3"/>
      <c r="I885" s="2"/>
      <c r="J885" s="2"/>
      <c r="K885" s="3"/>
      <c r="L885" s="3"/>
    </row>
    <row r="886" spans="3:12" x14ac:dyDescent="0.25">
      <c r="C886" s="3"/>
      <c r="D886" s="3"/>
      <c r="E886" s="1"/>
      <c r="F886" s="1"/>
      <c r="G886" s="3"/>
      <c r="I886" s="2"/>
      <c r="J886" s="2"/>
      <c r="K886" s="3"/>
      <c r="L886" s="3"/>
    </row>
    <row r="887" spans="3:12" x14ac:dyDescent="0.25">
      <c r="C887" s="3"/>
      <c r="D887" s="3"/>
      <c r="E887" s="1"/>
      <c r="F887" s="1"/>
      <c r="G887" s="3"/>
      <c r="I887" s="2"/>
      <c r="J887" s="2"/>
      <c r="K887" s="3"/>
      <c r="L887" s="3"/>
    </row>
    <row r="888" spans="3:12" x14ac:dyDescent="0.25">
      <c r="C888" s="3"/>
      <c r="D888" s="3"/>
      <c r="E888" s="1"/>
      <c r="F888" s="1"/>
      <c r="G888" s="3"/>
      <c r="I888" s="2"/>
      <c r="J888" s="2"/>
      <c r="K888" s="3"/>
      <c r="L888" s="3"/>
    </row>
    <row r="889" spans="3:12" x14ac:dyDescent="0.25">
      <c r="C889" s="3"/>
      <c r="D889" s="3"/>
      <c r="E889" s="1"/>
      <c r="F889" s="1"/>
      <c r="G889" s="3"/>
      <c r="I889" s="2"/>
      <c r="J889" s="2"/>
      <c r="K889" s="3"/>
      <c r="L889" s="3"/>
    </row>
    <row r="890" spans="3:12" x14ac:dyDescent="0.25">
      <c r="C890" s="3"/>
      <c r="D890" s="3"/>
      <c r="E890" s="1"/>
      <c r="F890" s="1"/>
      <c r="G890" s="3"/>
      <c r="I890" s="2"/>
      <c r="J890" s="2"/>
      <c r="K890" s="3"/>
      <c r="L890" s="3"/>
    </row>
    <row r="891" spans="3:12" x14ac:dyDescent="0.25">
      <c r="C891" s="3"/>
      <c r="D891" s="3"/>
      <c r="E891" s="1"/>
      <c r="F891" s="1"/>
      <c r="G891" s="3"/>
      <c r="I891" s="2"/>
      <c r="J891" s="2"/>
      <c r="K891" s="3"/>
      <c r="L891" s="3"/>
    </row>
    <row r="892" spans="3:12" x14ac:dyDescent="0.25">
      <c r="C892" s="3"/>
      <c r="D892" s="3"/>
      <c r="E892" s="1"/>
      <c r="F892" s="1"/>
      <c r="G892" s="3"/>
      <c r="I892" s="2"/>
      <c r="J892" s="2"/>
      <c r="K892" s="3"/>
      <c r="L892" s="3"/>
    </row>
    <row r="893" spans="3:12" x14ac:dyDescent="0.25">
      <c r="C893" s="3"/>
      <c r="D893" s="3"/>
      <c r="E893" s="1"/>
      <c r="F893" s="1"/>
      <c r="G893" s="3"/>
      <c r="I893" s="2"/>
      <c r="J893" s="2"/>
      <c r="K893" s="3"/>
      <c r="L893" s="3"/>
    </row>
    <row r="894" spans="3:12" x14ac:dyDescent="0.25">
      <c r="C894" s="3"/>
      <c r="D894" s="3"/>
      <c r="E894" s="1"/>
      <c r="F894" s="1"/>
      <c r="G894" s="3"/>
      <c r="I894" s="2"/>
      <c r="J894" s="2"/>
      <c r="K894" s="3"/>
      <c r="L894" s="3"/>
    </row>
    <row r="895" spans="3:12" x14ac:dyDescent="0.25">
      <c r="C895" s="3"/>
      <c r="D895" s="3"/>
      <c r="E895" s="1"/>
      <c r="F895" s="1"/>
      <c r="G895" s="3"/>
      <c r="I895" s="2"/>
      <c r="J895" s="2"/>
      <c r="K895" s="3"/>
      <c r="L895" s="3"/>
    </row>
    <row r="896" spans="3:12" x14ac:dyDescent="0.25">
      <c r="C896" s="3"/>
      <c r="D896" s="3"/>
      <c r="E896" s="1"/>
      <c r="F896" s="1"/>
      <c r="G896" s="3"/>
      <c r="I896" s="2"/>
      <c r="J896" s="2"/>
      <c r="K896" s="3"/>
      <c r="L896" s="3"/>
    </row>
    <row r="897" spans="3:12" x14ac:dyDescent="0.25">
      <c r="C897" s="3"/>
      <c r="D897" s="3"/>
      <c r="E897" s="1"/>
      <c r="F897" s="1"/>
      <c r="G897" s="3"/>
      <c r="I897" s="2"/>
      <c r="J897" s="2"/>
      <c r="K897" s="3"/>
      <c r="L897" s="3"/>
    </row>
    <row r="898" spans="3:12" x14ac:dyDescent="0.25">
      <c r="C898" s="3"/>
      <c r="D898" s="3"/>
      <c r="E898" s="1"/>
      <c r="F898" s="1"/>
      <c r="G898" s="3"/>
      <c r="I898" s="2"/>
      <c r="J898" s="2"/>
      <c r="K898" s="3"/>
      <c r="L898" s="3"/>
    </row>
    <row r="899" spans="3:12" x14ac:dyDescent="0.25">
      <c r="C899" s="3"/>
      <c r="D899" s="3"/>
      <c r="E899" s="1"/>
      <c r="F899" s="1"/>
      <c r="G899" s="3"/>
      <c r="I899" s="2"/>
      <c r="J899" s="2"/>
      <c r="K899" s="3"/>
      <c r="L899" s="3"/>
    </row>
    <row r="900" spans="3:12" x14ac:dyDescent="0.25">
      <c r="C900" s="3"/>
      <c r="D900" s="3"/>
      <c r="E900" s="1"/>
      <c r="F900" s="1"/>
      <c r="G900" s="3"/>
      <c r="I900" s="2"/>
      <c r="J900" s="2"/>
      <c r="K900" s="3"/>
      <c r="L900" s="3"/>
    </row>
    <row r="901" spans="3:12" x14ac:dyDescent="0.25">
      <c r="C901" s="3"/>
      <c r="D901" s="3"/>
      <c r="E901" s="1"/>
      <c r="F901" s="1"/>
      <c r="G901" s="3"/>
      <c r="I901" s="2"/>
      <c r="J901" s="2"/>
      <c r="K901" s="3"/>
      <c r="L901" s="3"/>
    </row>
    <row r="902" spans="3:12" x14ac:dyDescent="0.25">
      <c r="C902" s="3"/>
      <c r="D902" s="3"/>
      <c r="E902" s="1"/>
      <c r="F902" s="1"/>
      <c r="G902" s="3"/>
      <c r="I902" s="2"/>
      <c r="J902" s="2"/>
      <c r="K902" s="3"/>
      <c r="L902" s="3"/>
    </row>
    <row r="903" spans="3:12" x14ac:dyDescent="0.25">
      <c r="C903" s="3"/>
      <c r="D903" s="3"/>
      <c r="E903" s="1"/>
      <c r="F903" s="1"/>
      <c r="G903" s="3"/>
      <c r="I903" s="2"/>
      <c r="J903" s="2"/>
      <c r="K903" s="3"/>
      <c r="L903" s="3"/>
    </row>
    <row r="904" spans="3:12" x14ac:dyDescent="0.25">
      <c r="C904" s="3"/>
      <c r="D904" s="3"/>
      <c r="E904" s="1"/>
      <c r="F904" s="1"/>
      <c r="G904" s="3"/>
      <c r="I904" s="2"/>
      <c r="J904" s="2"/>
      <c r="K904" s="3"/>
      <c r="L904" s="3"/>
    </row>
    <row r="905" spans="3:12" x14ac:dyDescent="0.25">
      <c r="C905" s="3"/>
      <c r="D905" s="3"/>
      <c r="E905" s="1"/>
      <c r="F905" s="1"/>
      <c r="G905" s="3"/>
      <c r="I905" s="2"/>
      <c r="J905" s="2"/>
      <c r="K905" s="3"/>
      <c r="L905" s="3"/>
    </row>
    <row r="906" spans="3:12" x14ac:dyDescent="0.25">
      <c r="C906" s="3"/>
      <c r="D906" s="3"/>
      <c r="E906" s="1"/>
      <c r="F906" s="1"/>
      <c r="G906" s="3"/>
      <c r="I906" s="2"/>
      <c r="J906" s="2"/>
      <c r="K906" s="3"/>
      <c r="L906" s="3"/>
    </row>
    <row r="907" spans="3:12" x14ac:dyDescent="0.25">
      <c r="C907" s="3"/>
      <c r="D907" s="3"/>
      <c r="E907" s="1"/>
      <c r="F907" s="1"/>
      <c r="G907" s="3"/>
      <c r="I907" s="2"/>
      <c r="J907" s="2"/>
      <c r="K907" s="3"/>
      <c r="L907" s="3"/>
    </row>
    <row r="908" spans="3:12" x14ac:dyDescent="0.25">
      <c r="C908" s="3"/>
      <c r="D908" s="3"/>
      <c r="E908" s="1"/>
      <c r="F908" s="1"/>
      <c r="G908" s="3"/>
      <c r="I908" s="2"/>
      <c r="J908" s="2"/>
      <c r="K908" s="3"/>
      <c r="L908" s="3"/>
    </row>
    <row r="909" spans="3:12" x14ac:dyDescent="0.25">
      <c r="C909" s="3"/>
      <c r="D909" s="3"/>
      <c r="E909" s="1"/>
      <c r="F909" s="1"/>
      <c r="G909" s="3"/>
      <c r="I909" s="2"/>
      <c r="J909" s="2"/>
      <c r="K909" s="3"/>
      <c r="L909" s="3"/>
    </row>
    <row r="910" spans="3:12" x14ac:dyDescent="0.25">
      <c r="C910" s="3"/>
      <c r="D910" s="3"/>
      <c r="E910" s="1"/>
      <c r="F910" s="1"/>
      <c r="G910" s="3"/>
      <c r="I910" s="2"/>
      <c r="J910" s="2"/>
      <c r="K910" s="3"/>
      <c r="L910" s="3"/>
    </row>
    <row r="911" spans="3:12" x14ac:dyDescent="0.25">
      <c r="C911" s="3"/>
      <c r="D911" s="3"/>
      <c r="E911" s="1"/>
      <c r="F911" s="1"/>
      <c r="G911" s="3"/>
      <c r="I911" s="2"/>
      <c r="J911" s="2"/>
      <c r="K911" s="3"/>
      <c r="L911" s="3"/>
    </row>
    <row r="912" spans="3:12" x14ac:dyDescent="0.25">
      <c r="C912" s="3"/>
      <c r="D912" s="3"/>
      <c r="E912" s="1"/>
      <c r="F912" s="1"/>
      <c r="G912" s="3"/>
      <c r="I912" s="2"/>
      <c r="J912" s="2"/>
      <c r="K912" s="3"/>
      <c r="L912" s="3"/>
    </row>
    <row r="913" spans="3:12" x14ac:dyDescent="0.25">
      <c r="C913" s="3"/>
      <c r="D913" s="3"/>
      <c r="E913" s="1"/>
      <c r="F913" s="1"/>
      <c r="G913" s="3"/>
      <c r="I913" s="2"/>
      <c r="J913" s="2"/>
      <c r="K913" s="3"/>
      <c r="L913" s="3"/>
    </row>
    <row r="914" spans="3:12" x14ac:dyDescent="0.25">
      <c r="C914" s="3"/>
      <c r="D914" s="3"/>
      <c r="E914" s="1"/>
      <c r="F914" s="1"/>
      <c r="G914" s="3"/>
      <c r="I914" s="2"/>
      <c r="J914" s="2"/>
      <c r="K914" s="3"/>
      <c r="L914" s="3"/>
    </row>
    <row r="915" spans="3:12" x14ac:dyDescent="0.25">
      <c r="C915" s="3"/>
      <c r="D915" s="3"/>
      <c r="E915" s="1"/>
      <c r="F915" s="1"/>
      <c r="G915" s="3"/>
      <c r="I915" s="2"/>
      <c r="J915" s="2"/>
      <c r="K915" s="3"/>
      <c r="L915" s="3"/>
    </row>
    <row r="916" spans="3:12" x14ac:dyDescent="0.25">
      <c r="C916" s="3"/>
      <c r="D916" s="3"/>
      <c r="E916" s="1"/>
      <c r="F916" s="1"/>
      <c r="G916" s="3"/>
      <c r="I916" s="2"/>
      <c r="J916" s="2"/>
      <c r="K916" s="3"/>
      <c r="L916" s="3"/>
    </row>
    <row r="917" spans="3:12" x14ac:dyDescent="0.25">
      <c r="C917" s="3"/>
      <c r="D917" s="3"/>
      <c r="E917" s="1"/>
      <c r="F917" s="1"/>
      <c r="G917" s="3"/>
      <c r="I917" s="2"/>
      <c r="J917" s="2"/>
      <c r="K917" s="3"/>
      <c r="L917" s="3"/>
    </row>
    <row r="918" spans="3:12" x14ac:dyDescent="0.25">
      <c r="C918" s="3"/>
      <c r="D918" s="3"/>
      <c r="E918" s="1"/>
      <c r="F918" s="1"/>
      <c r="G918" s="3"/>
      <c r="I918" s="2"/>
      <c r="J918" s="2"/>
      <c r="K918" s="3"/>
      <c r="L918" s="3"/>
    </row>
    <row r="919" spans="3:12" x14ac:dyDescent="0.25">
      <c r="C919" s="3"/>
      <c r="D919" s="3"/>
      <c r="E919" s="1"/>
      <c r="F919" s="1"/>
      <c r="G919" s="3"/>
      <c r="I919" s="2"/>
      <c r="J919" s="2"/>
      <c r="K919" s="3"/>
      <c r="L919" s="3"/>
    </row>
    <row r="920" spans="3:12" x14ac:dyDescent="0.25">
      <c r="C920" s="3"/>
      <c r="D920" s="3"/>
      <c r="E920" s="1"/>
      <c r="F920" s="1"/>
      <c r="G920" s="3"/>
      <c r="I920" s="2"/>
      <c r="J920" s="2"/>
      <c r="K920" s="3"/>
      <c r="L920" s="3"/>
    </row>
    <row r="921" spans="3:12" x14ac:dyDescent="0.25">
      <c r="C921" s="3"/>
      <c r="D921" s="3"/>
      <c r="E921" s="1"/>
      <c r="F921" s="1"/>
      <c r="G921" s="3"/>
      <c r="I921" s="2"/>
      <c r="J921" s="2"/>
      <c r="K921" s="3"/>
      <c r="L921" s="3"/>
    </row>
    <row r="922" spans="3:12" x14ac:dyDescent="0.25">
      <c r="C922" s="3"/>
      <c r="D922" s="3"/>
      <c r="E922" s="1"/>
      <c r="F922" s="1"/>
      <c r="G922" s="3"/>
      <c r="I922" s="2"/>
      <c r="J922" s="2"/>
      <c r="K922" s="3"/>
      <c r="L922" s="3"/>
    </row>
    <row r="923" spans="3:12" x14ac:dyDescent="0.25">
      <c r="C923" s="3"/>
      <c r="D923" s="3"/>
      <c r="E923" s="1"/>
      <c r="F923" s="1"/>
      <c r="G923" s="3"/>
      <c r="I923" s="2"/>
      <c r="J923" s="2"/>
      <c r="K923" s="3"/>
      <c r="L923" s="3"/>
    </row>
    <row r="924" spans="3:12" x14ac:dyDescent="0.25">
      <c r="C924" s="3"/>
      <c r="D924" s="3"/>
      <c r="E924" s="1"/>
      <c r="F924" s="1"/>
      <c r="G924" s="3"/>
      <c r="I924" s="2"/>
      <c r="J924" s="2"/>
      <c r="K924" s="3"/>
      <c r="L924" s="3"/>
    </row>
    <row r="925" spans="3:12" x14ac:dyDescent="0.25">
      <c r="C925" s="3"/>
      <c r="D925" s="3"/>
      <c r="E925" s="1"/>
      <c r="F925" s="1"/>
      <c r="G925" s="3"/>
      <c r="I925" s="2"/>
      <c r="J925" s="2"/>
      <c r="K925" s="3"/>
      <c r="L925" s="3"/>
    </row>
    <row r="926" spans="3:12" x14ac:dyDescent="0.25">
      <c r="C926" s="3"/>
      <c r="D926" s="3"/>
      <c r="E926" s="1"/>
      <c r="F926" s="1"/>
      <c r="G926" s="3"/>
      <c r="I926" s="2"/>
      <c r="J926" s="2"/>
      <c r="K926" s="3"/>
      <c r="L926" s="3"/>
    </row>
    <row r="927" spans="3:12" x14ac:dyDescent="0.25">
      <c r="C927" s="3"/>
      <c r="D927" s="3"/>
      <c r="E927" s="1"/>
      <c r="F927" s="1"/>
      <c r="G927" s="3"/>
      <c r="I927" s="2"/>
      <c r="J927" s="2"/>
      <c r="K927" s="3"/>
      <c r="L927" s="3"/>
    </row>
    <row r="928" spans="3:12" x14ac:dyDescent="0.25">
      <c r="C928" s="3"/>
      <c r="D928" s="3"/>
      <c r="E928" s="1"/>
      <c r="F928" s="1"/>
      <c r="G928" s="3"/>
      <c r="I928" s="2"/>
      <c r="J928" s="2"/>
      <c r="K928" s="3"/>
      <c r="L928" s="3"/>
    </row>
    <row r="929" spans="3:12" x14ac:dyDescent="0.25">
      <c r="C929" s="3"/>
      <c r="D929" s="3"/>
      <c r="E929" s="1"/>
      <c r="F929" s="1"/>
      <c r="G929" s="3"/>
      <c r="I929" s="2"/>
      <c r="J929" s="2"/>
      <c r="K929" s="3"/>
      <c r="L929" s="3"/>
    </row>
    <row r="930" spans="3:12" x14ac:dyDescent="0.25">
      <c r="C930" s="3"/>
      <c r="D930" s="3"/>
      <c r="E930" s="1"/>
      <c r="F930" s="1"/>
      <c r="G930" s="3"/>
      <c r="I930" s="2"/>
      <c r="J930" s="2"/>
      <c r="K930" s="3"/>
      <c r="L930" s="3"/>
    </row>
    <row r="931" spans="3:12" x14ac:dyDescent="0.25">
      <c r="C931" s="3"/>
      <c r="D931" s="3"/>
      <c r="E931" s="1"/>
      <c r="F931" s="1"/>
      <c r="G931" s="3"/>
      <c r="I931" s="2"/>
      <c r="J931" s="2"/>
      <c r="K931" s="3"/>
      <c r="L931" s="3"/>
    </row>
    <row r="932" spans="3:12" x14ac:dyDescent="0.25">
      <c r="C932" s="3"/>
      <c r="D932" s="3"/>
      <c r="E932" s="1"/>
      <c r="F932" s="1"/>
      <c r="G932" s="3"/>
      <c r="I932" s="2"/>
      <c r="J932" s="2"/>
      <c r="K932" s="3"/>
      <c r="L932" s="3"/>
    </row>
    <row r="933" spans="3:12" x14ac:dyDescent="0.25">
      <c r="C933" s="3"/>
      <c r="D933" s="3"/>
      <c r="E933" s="1"/>
      <c r="F933" s="1"/>
      <c r="G933" s="3"/>
      <c r="I933" s="2"/>
      <c r="J933" s="2"/>
      <c r="K933" s="3"/>
      <c r="L933" s="3"/>
    </row>
    <row r="934" spans="3:12" x14ac:dyDescent="0.25">
      <c r="C934" s="3"/>
      <c r="D934" s="3"/>
      <c r="E934" s="1"/>
      <c r="F934" s="1"/>
      <c r="G934" s="3"/>
      <c r="I934" s="2"/>
      <c r="J934" s="2"/>
      <c r="K934" s="3"/>
      <c r="L934" s="3"/>
    </row>
    <row r="935" spans="3:12" x14ac:dyDescent="0.25">
      <c r="C935" s="3"/>
      <c r="D935" s="3"/>
      <c r="E935" s="1"/>
      <c r="F935" s="1"/>
      <c r="G935" s="3"/>
      <c r="I935" s="2"/>
      <c r="J935" s="2"/>
      <c r="K935" s="3"/>
      <c r="L935" s="3"/>
    </row>
    <row r="936" spans="3:12" x14ac:dyDescent="0.25">
      <c r="C936" s="3"/>
      <c r="D936" s="3"/>
      <c r="E936" s="1"/>
      <c r="F936" s="1"/>
      <c r="G936" s="3"/>
      <c r="I936" s="2"/>
      <c r="J936" s="2"/>
      <c r="K936" s="3"/>
      <c r="L936" s="3"/>
    </row>
    <row r="937" spans="3:12" x14ac:dyDescent="0.25">
      <c r="C937" s="3"/>
      <c r="D937" s="3"/>
      <c r="E937" s="1"/>
      <c r="F937" s="1"/>
      <c r="G937" s="3"/>
      <c r="I937" s="2"/>
      <c r="J937" s="2"/>
      <c r="K937" s="3"/>
      <c r="L937" s="3"/>
    </row>
    <row r="938" spans="3:12" x14ac:dyDescent="0.25">
      <c r="C938" s="3"/>
      <c r="D938" s="3"/>
      <c r="E938" s="1"/>
      <c r="F938" s="1"/>
      <c r="G938" s="3"/>
      <c r="I938" s="2"/>
      <c r="J938" s="2"/>
      <c r="K938" s="3"/>
      <c r="L938" s="3"/>
    </row>
    <row r="939" spans="3:12" x14ac:dyDescent="0.25">
      <c r="C939" s="3"/>
      <c r="D939" s="3"/>
      <c r="E939" s="1"/>
      <c r="F939" s="1"/>
      <c r="G939" s="3"/>
      <c r="I939" s="2"/>
      <c r="J939" s="2"/>
      <c r="K939" s="3"/>
      <c r="L939" s="3"/>
    </row>
    <row r="940" spans="3:12" x14ac:dyDescent="0.25">
      <c r="C940" s="3"/>
      <c r="D940" s="3"/>
      <c r="E940" s="1"/>
      <c r="F940" s="1"/>
      <c r="G940" s="3"/>
      <c r="I940" s="2"/>
      <c r="J940" s="2"/>
      <c r="K940" s="3"/>
      <c r="L940" s="3"/>
    </row>
    <row r="941" spans="3:12" x14ac:dyDescent="0.25">
      <c r="C941" s="3"/>
      <c r="D941" s="3"/>
      <c r="E941" s="1"/>
      <c r="F941" s="1"/>
      <c r="G941" s="3"/>
      <c r="I941" s="2"/>
      <c r="J941" s="2"/>
      <c r="K941" s="3"/>
      <c r="L941" s="3"/>
    </row>
    <row r="942" spans="3:12" x14ac:dyDescent="0.25">
      <c r="C942" s="3"/>
      <c r="D942" s="3"/>
      <c r="E942" s="1"/>
      <c r="F942" s="1"/>
      <c r="G942" s="3"/>
      <c r="I942" s="2"/>
      <c r="J942" s="2"/>
      <c r="K942" s="3"/>
      <c r="L942" s="3"/>
    </row>
    <row r="943" spans="3:12" x14ac:dyDescent="0.25">
      <c r="C943" s="3"/>
      <c r="D943" s="3"/>
      <c r="E943" s="1"/>
      <c r="F943" s="1"/>
      <c r="G943" s="3"/>
      <c r="I943" s="2"/>
      <c r="J943" s="2"/>
      <c r="K943" s="3"/>
      <c r="L943" s="3"/>
    </row>
    <row r="944" spans="3:12" x14ac:dyDescent="0.25">
      <c r="C944" s="3"/>
      <c r="D944" s="3"/>
      <c r="E944" s="1"/>
      <c r="F944" s="1"/>
      <c r="G944" s="3"/>
      <c r="I944" s="2"/>
      <c r="J944" s="2"/>
      <c r="K944" s="3"/>
      <c r="L944" s="3"/>
    </row>
    <row r="945" spans="3:12" x14ac:dyDescent="0.25">
      <c r="C945" s="3"/>
      <c r="D945" s="3"/>
      <c r="E945" s="1"/>
      <c r="F945" s="1"/>
      <c r="G945" s="3"/>
      <c r="I945" s="2"/>
      <c r="J945" s="2"/>
      <c r="K945" s="3"/>
      <c r="L945" s="3"/>
    </row>
    <row r="946" spans="3:12" x14ac:dyDescent="0.25">
      <c r="C946" s="3"/>
      <c r="D946" s="3"/>
      <c r="E946" s="1"/>
      <c r="F946" s="1"/>
      <c r="G946" s="3"/>
      <c r="I946" s="2"/>
      <c r="J946" s="2"/>
      <c r="K946" s="3"/>
      <c r="L946" s="3"/>
    </row>
    <row r="947" spans="3:12" x14ac:dyDescent="0.25">
      <c r="C947" s="3"/>
      <c r="D947" s="3"/>
      <c r="E947" s="1"/>
      <c r="F947" s="1"/>
      <c r="G947" s="3"/>
      <c r="I947" s="2"/>
      <c r="J947" s="2"/>
      <c r="K947" s="3"/>
      <c r="L947" s="3"/>
    </row>
    <row r="948" spans="3:12" x14ac:dyDescent="0.25">
      <c r="C948" s="3"/>
      <c r="D948" s="3"/>
      <c r="E948" s="1"/>
      <c r="F948" s="1"/>
      <c r="G948" s="3"/>
      <c r="I948" s="2"/>
      <c r="J948" s="2"/>
      <c r="K948" s="3"/>
      <c r="L948" s="3"/>
    </row>
    <row r="949" spans="3:12" x14ac:dyDescent="0.25">
      <c r="C949" s="3"/>
      <c r="D949" s="3"/>
      <c r="E949" s="1"/>
      <c r="F949" s="1"/>
      <c r="G949" s="3"/>
      <c r="I949" s="2"/>
      <c r="J949" s="2"/>
      <c r="K949" s="3"/>
      <c r="L949" s="3"/>
    </row>
    <row r="950" spans="3:12" x14ac:dyDescent="0.25">
      <c r="C950" s="3"/>
      <c r="D950" s="3"/>
      <c r="E950" s="1"/>
      <c r="F950" s="1"/>
      <c r="G950" s="3"/>
      <c r="I950" s="2"/>
      <c r="J950" s="2"/>
      <c r="K950" s="3"/>
      <c r="L950" s="3"/>
    </row>
    <row r="951" spans="3:12" x14ac:dyDescent="0.25">
      <c r="C951" s="3"/>
      <c r="D951" s="3"/>
      <c r="E951" s="1"/>
      <c r="F951" s="1"/>
      <c r="G951" s="3"/>
      <c r="I951" s="2"/>
      <c r="J951" s="2"/>
      <c r="K951" s="3"/>
      <c r="L951" s="3"/>
    </row>
    <row r="952" spans="3:12" x14ac:dyDescent="0.25">
      <c r="C952" s="3"/>
      <c r="D952" s="3"/>
      <c r="E952" s="1"/>
      <c r="F952" s="1"/>
      <c r="G952" s="3"/>
      <c r="I952" s="2"/>
      <c r="J952" s="2"/>
      <c r="K952" s="3"/>
      <c r="L952" s="3"/>
    </row>
    <row r="953" spans="3:12" x14ac:dyDescent="0.25">
      <c r="C953" s="3"/>
      <c r="D953" s="3"/>
      <c r="E953" s="1"/>
      <c r="F953" s="1"/>
      <c r="G953" s="3"/>
      <c r="I953" s="2"/>
      <c r="J953" s="2"/>
      <c r="K953" s="3"/>
      <c r="L953" s="3"/>
    </row>
    <row r="954" spans="3:12" x14ac:dyDescent="0.25">
      <c r="C954" s="3"/>
      <c r="D954" s="3"/>
      <c r="E954" s="1"/>
      <c r="F954" s="1"/>
      <c r="G954" s="3"/>
      <c r="I954" s="2"/>
      <c r="J954" s="2"/>
      <c r="K954" s="3"/>
      <c r="L954" s="3"/>
    </row>
    <row r="955" spans="3:12" x14ac:dyDescent="0.25">
      <c r="C955" s="3"/>
      <c r="D955" s="3"/>
      <c r="E955" s="1"/>
      <c r="F955" s="1"/>
      <c r="G955" s="3"/>
      <c r="I955" s="2"/>
      <c r="J955" s="2"/>
      <c r="K955" s="3"/>
      <c r="L955" s="3"/>
    </row>
    <row r="956" spans="3:12" x14ac:dyDescent="0.25">
      <c r="C956" s="3"/>
      <c r="D956" s="3"/>
      <c r="E956" s="1"/>
      <c r="F956" s="1"/>
      <c r="G956" s="3"/>
      <c r="I956" s="2"/>
      <c r="J956" s="2"/>
      <c r="K956" s="3"/>
      <c r="L956" s="3"/>
    </row>
    <row r="957" spans="3:12" x14ac:dyDescent="0.25">
      <c r="C957" s="3"/>
      <c r="D957" s="3"/>
      <c r="E957" s="1"/>
      <c r="F957" s="1"/>
      <c r="G957" s="3"/>
      <c r="I957" s="2"/>
      <c r="J957" s="2"/>
      <c r="K957" s="3"/>
      <c r="L957" s="3"/>
    </row>
    <row r="958" spans="3:12" x14ac:dyDescent="0.25">
      <c r="C958" s="3"/>
      <c r="D958" s="3"/>
      <c r="E958" s="1"/>
      <c r="F958" s="1"/>
      <c r="G958" s="3"/>
      <c r="I958" s="2"/>
      <c r="J958" s="2"/>
      <c r="K958" s="3"/>
      <c r="L958" s="3"/>
    </row>
    <row r="959" spans="3:12" x14ac:dyDescent="0.25">
      <c r="C959" s="3"/>
      <c r="D959" s="3"/>
      <c r="E959" s="1"/>
      <c r="F959" s="1"/>
      <c r="G959" s="3"/>
      <c r="I959" s="2"/>
      <c r="J959" s="2"/>
      <c r="K959" s="3"/>
      <c r="L959" s="3"/>
    </row>
    <row r="960" spans="3:12" x14ac:dyDescent="0.25">
      <c r="C960" s="3"/>
      <c r="D960" s="3"/>
      <c r="E960" s="1"/>
      <c r="F960" s="1"/>
      <c r="G960" s="3"/>
      <c r="I960" s="2"/>
      <c r="J960" s="2"/>
      <c r="K960" s="3"/>
      <c r="L960" s="3"/>
    </row>
    <row r="961" spans="3:12" x14ac:dyDescent="0.25">
      <c r="C961" s="3"/>
      <c r="D961" s="3"/>
      <c r="E961" s="1"/>
      <c r="F961" s="1"/>
      <c r="G961" s="3"/>
      <c r="I961" s="2"/>
      <c r="J961" s="2"/>
      <c r="K961" s="3"/>
      <c r="L961" s="3"/>
    </row>
    <row r="962" spans="3:12" x14ac:dyDescent="0.25">
      <c r="C962" s="3"/>
      <c r="D962" s="3"/>
      <c r="E962" s="1"/>
      <c r="F962" s="1"/>
      <c r="G962" s="3"/>
      <c r="I962" s="2"/>
      <c r="J962" s="2"/>
      <c r="K962" s="3"/>
      <c r="L962" s="3"/>
    </row>
    <row r="963" spans="3:12" x14ac:dyDescent="0.25">
      <c r="C963" s="3"/>
      <c r="D963" s="3"/>
      <c r="E963" s="1"/>
      <c r="F963" s="1"/>
      <c r="G963" s="3"/>
      <c r="I963" s="2"/>
      <c r="J963" s="2"/>
      <c r="K963" s="3"/>
      <c r="L963" s="3"/>
    </row>
    <row r="964" spans="3:12" x14ac:dyDescent="0.25">
      <c r="C964" s="3"/>
      <c r="D964" s="3"/>
      <c r="E964" s="1"/>
      <c r="F964" s="1"/>
      <c r="G964" s="3"/>
      <c r="I964" s="2"/>
      <c r="J964" s="2"/>
      <c r="K964" s="3"/>
      <c r="L964" s="3"/>
    </row>
    <row r="965" spans="3:12" x14ac:dyDescent="0.25">
      <c r="C965" s="3"/>
      <c r="D965" s="3"/>
      <c r="E965" s="1"/>
      <c r="F965" s="1"/>
      <c r="G965" s="3"/>
      <c r="I965" s="2"/>
      <c r="J965" s="2"/>
      <c r="K965" s="3"/>
      <c r="L965" s="3"/>
    </row>
    <row r="966" spans="3:12" x14ac:dyDescent="0.25">
      <c r="C966" s="3"/>
      <c r="D966" s="3"/>
      <c r="E966" s="1"/>
      <c r="F966" s="1"/>
      <c r="G966" s="3"/>
      <c r="I966" s="2"/>
      <c r="J966" s="2"/>
      <c r="K966" s="3"/>
      <c r="L966" s="3"/>
    </row>
    <row r="967" spans="3:12" x14ac:dyDescent="0.25">
      <c r="C967" s="3"/>
      <c r="D967" s="3"/>
      <c r="E967" s="1"/>
      <c r="F967" s="1"/>
      <c r="G967" s="3"/>
      <c r="I967" s="2"/>
      <c r="J967" s="2"/>
      <c r="K967" s="3"/>
      <c r="L967" s="3"/>
    </row>
    <row r="968" spans="3:12" x14ac:dyDescent="0.25">
      <c r="C968" s="3"/>
      <c r="D968" s="3"/>
      <c r="E968" s="1"/>
      <c r="F968" s="1"/>
      <c r="G968" s="3"/>
      <c r="I968" s="2"/>
      <c r="J968" s="2"/>
      <c r="K968" s="3"/>
      <c r="L968" s="3"/>
    </row>
    <row r="969" spans="3:12" x14ac:dyDescent="0.25">
      <c r="C969" s="3"/>
      <c r="D969" s="3"/>
      <c r="E969" s="1"/>
      <c r="F969" s="1"/>
      <c r="G969" s="3"/>
      <c r="I969" s="2"/>
      <c r="J969" s="2"/>
      <c r="K969" s="3"/>
      <c r="L969" s="3"/>
    </row>
    <row r="970" spans="3:12" x14ac:dyDescent="0.25">
      <c r="C970" s="3"/>
      <c r="D970" s="3"/>
      <c r="E970" s="1"/>
      <c r="F970" s="1"/>
      <c r="G970" s="3"/>
      <c r="I970" s="2"/>
      <c r="J970" s="2"/>
      <c r="K970" s="3"/>
      <c r="L970" s="3"/>
    </row>
    <row r="971" spans="3:12" x14ac:dyDescent="0.25">
      <c r="C971" s="3"/>
      <c r="D971" s="3"/>
      <c r="E971" s="1"/>
      <c r="F971" s="1"/>
      <c r="G971" s="3"/>
      <c r="I971" s="2"/>
      <c r="J971" s="2"/>
      <c r="K971" s="3"/>
      <c r="L971" s="3"/>
    </row>
    <row r="972" spans="3:12" x14ac:dyDescent="0.25">
      <c r="C972" s="3"/>
      <c r="D972" s="3"/>
      <c r="E972" s="1"/>
      <c r="F972" s="1"/>
      <c r="G972" s="3"/>
      <c r="I972" s="2"/>
      <c r="J972" s="2"/>
      <c r="K972" s="3"/>
      <c r="L972" s="3"/>
    </row>
    <row r="973" spans="3:12" x14ac:dyDescent="0.25">
      <c r="C973" s="3"/>
      <c r="D973" s="3"/>
      <c r="E973" s="1"/>
      <c r="F973" s="1"/>
      <c r="G973" s="3"/>
      <c r="I973" s="2"/>
      <c r="J973" s="2"/>
      <c r="K973" s="3"/>
      <c r="L973" s="3"/>
    </row>
    <row r="974" spans="3:12" x14ac:dyDescent="0.25">
      <c r="C974" s="3"/>
      <c r="D974" s="3"/>
      <c r="E974" s="1"/>
      <c r="F974" s="1"/>
      <c r="G974" s="3"/>
      <c r="I974" s="2"/>
      <c r="J974" s="2"/>
      <c r="K974" s="3"/>
      <c r="L974" s="3"/>
    </row>
    <row r="975" spans="3:12" x14ac:dyDescent="0.25">
      <c r="C975" s="3"/>
      <c r="D975" s="3"/>
      <c r="E975" s="1"/>
      <c r="F975" s="1"/>
      <c r="G975" s="3"/>
      <c r="I975" s="2"/>
      <c r="J975" s="2"/>
      <c r="K975" s="3"/>
      <c r="L975" s="3"/>
    </row>
    <row r="976" spans="3:12" x14ac:dyDescent="0.25">
      <c r="C976" s="3"/>
      <c r="D976" s="3"/>
      <c r="E976" s="1"/>
      <c r="F976" s="1"/>
      <c r="G976" s="3"/>
      <c r="I976" s="2"/>
      <c r="J976" s="2"/>
      <c r="K976" s="3"/>
      <c r="L976" s="3"/>
    </row>
    <row r="977" spans="3:12" x14ac:dyDescent="0.25">
      <c r="C977" s="3"/>
      <c r="D977" s="3"/>
      <c r="E977" s="1"/>
      <c r="F977" s="1"/>
      <c r="G977" s="3"/>
      <c r="I977" s="2"/>
      <c r="J977" s="2"/>
      <c r="K977" s="3"/>
      <c r="L977" s="3"/>
    </row>
    <row r="978" spans="3:12" x14ac:dyDescent="0.25">
      <c r="C978" s="3"/>
      <c r="D978" s="3"/>
      <c r="E978" s="1"/>
      <c r="F978" s="1"/>
      <c r="G978" s="3"/>
      <c r="I978" s="2"/>
      <c r="J978" s="2"/>
      <c r="K978" s="3"/>
      <c r="L978" s="3"/>
    </row>
    <row r="979" spans="3:12" x14ac:dyDescent="0.25">
      <c r="C979" s="3"/>
      <c r="D979" s="3"/>
      <c r="E979" s="1"/>
      <c r="F979" s="1"/>
      <c r="G979" s="3"/>
      <c r="I979" s="2"/>
      <c r="J979" s="2"/>
      <c r="K979" s="3"/>
      <c r="L979" s="3"/>
    </row>
    <row r="980" spans="3:12" x14ac:dyDescent="0.25">
      <c r="C980" s="3"/>
      <c r="D980" s="3"/>
      <c r="E980" s="1"/>
      <c r="F980" s="1"/>
      <c r="G980" s="3"/>
      <c r="I980" s="2"/>
      <c r="J980" s="2"/>
      <c r="K980" s="3"/>
      <c r="L980" s="3"/>
    </row>
    <row r="981" spans="3:12" x14ac:dyDescent="0.25">
      <c r="C981" s="3"/>
      <c r="D981" s="3"/>
      <c r="E981" s="1"/>
      <c r="F981" s="1"/>
      <c r="G981" s="3"/>
      <c r="I981" s="2"/>
      <c r="J981" s="2"/>
      <c r="K981" s="3"/>
      <c r="L981" s="3"/>
    </row>
    <row r="982" spans="3:12" x14ac:dyDescent="0.25">
      <c r="C982" s="3"/>
      <c r="D982" s="3"/>
      <c r="E982" s="1"/>
      <c r="F982" s="1"/>
      <c r="G982" s="3"/>
      <c r="I982" s="2"/>
      <c r="J982" s="2"/>
      <c r="K982" s="3"/>
      <c r="L982" s="3"/>
    </row>
    <row r="983" spans="3:12" x14ac:dyDescent="0.25">
      <c r="C983" s="3"/>
      <c r="D983" s="3"/>
      <c r="E983" s="1"/>
      <c r="F983" s="1"/>
      <c r="G983" s="3"/>
      <c r="I983" s="2"/>
      <c r="J983" s="2"/>
      <c r="K983" s="3"/>
      <c r="L983" s="3"/>
    </row>
    <row r="984" spans="3:12" x14ac:dyDescent="0.25">
      <c r="C984" s="3"/>
      <c r="D984" s="3"/>
      <c r="E984" s="1"/>
      <c r="F984" s="1"/>
      <c r="G984" s="3"/>
      <c r="I984" s="2"/>
      <c r="J984" s="2"/>
      <c r="K984" s="3"/>
      <c r="L984" s="3"/>
    </row>
    <row r="985" spans="3:12" x14ac:dyDescent="0.25">
      <c r="C985" s="3"/>
      <c r="D985" s="3"/>
      <c r="E985" s="1"/>
      <c r="F985" s="1"/>
      <c r="G985" s="3"/>
      <c r="I985" s="2"/>
      <c r="J985" s="2"/>
      <c r="K985" s="3"/>
      <c r="L985" s="3"/>
    </row>
    <row r="986" spans="3:12" x14ac:dyDescent="0.25">
      <c r="C986" s="3"/>
      <c r="D986" s="3"/>
      <c r="E986" s="1"/>
      <c r="F986" s="1"/>
      <c r="G986" s="3"/>
      <c r="I986" s="2"/>
      <c r="J986" s="2"/>
      <c r="K986" s="3"/>
      <c r="L986" s="3"/>
    </row>
    <row r="987" spans="3:12" x14ac:dyDescent="0.25">
      <c r="C987" s="3"/>
      <c r="D987" s="3"/>
      <c r="E987" s="1"/>
      <c r="F987" s="1"/>
      <c r="G987" s="3"/>
      <c r="I987" s="2"/>
      <c r="J987" s="2"/>
      <c r="K987" s="3"/>
      <c r="L987" s="3"/>
    </row>
    <row r="988" spans="3:12" x14ac:dyDescent="0.25">
      <c r="C988" s="3"/>
      <c r="D988" s="3"/>
      <c r="E988" s="1"/>
      <c r="F988" s="1"/>
      <c r="G988" s="3"/>
      <c r="I988" s="2"/>
      <c r="J988" s="2"/>
      <c r="K988" s="3"/>
      <c r="L988" s="3"/>
    </row>
    <row r="989" spans="3:12" x14ac:dyDescent="0.25">
      <c r="C989" s="3"/>
      <c r="D989" s="3"/>
      <c r="E989" s="1"/>
      <c r="F989" s="1"/>
      <c r="G989" s="3"/>
      <c r="I989" s="2"/>
      <c r="J989" s="2"/>
      <c r="K989" s="3"/>
      <c r="L989" s="3"/>
    </row>
    <row r="990" spans="3:12" x14ac:dyDescent="0.25">
      <c r="C990" s="3"/>
      <c r="D990" s="3"/>
      <c r="E990" s="1"/>
      <c r="F990" s="1"/>
      <c r="G990" s="3"/>
      <c r="I990" s="2"/>
      <c r="J990" s="2"/>
      <c r="K990" s="3"/>
      <c r="L990" s="3"/>
    </row>
    <row r="991" spans="3:12" x14ac:dyDescent="0.25">
      <c r="C991" s="3"/>
      <c r="D991" s="3"/>
      <c r="E991" s="1"/>
      <c r="F991" s="1"/>
      <c r="G991" s="3"/>
      <c r="I991" s="2"/>
      <c r="J991" s="2"/>
      <c r="K991" s="3"/>
      <c r="L991" s="3"/>
    </row>
    <row r="992" spans="3:12" x14ac:dyDescent="0.25">
      <c r="C992" s="3"/>
      <c r="D992" s="3"/>
      <c r="E992" s="1"/>
      <c r="F992" s="1"/>
      <c r="G992" s="3"/>
      <c r="I992" s="2"/>
      <c r="J992" s="2"/>
      <c r="K992" s="3"/>
      <c r="L992" s="3"/>
    </row>
    <row r="993" spans="3:12" x14ac:dyDescent="0.25">
      <c r="C993" s="3"/>
      <c r="D993" s="3"/>
      <c r="E993" s="1"/>
      <c r="F993" s="1"/>
      <c r="G993" s="3"/>
      <c r="I993" s="2"/>
      <c r="J993" s="2"/>
      <c r="K993" s="3"/>
      <c r="L993" s="3"/>
    </row>
    <row r="994" spans="3:12" x14ac:dyDescent="0.25">
      <c r="C994" s="3"/>
      <c r="D994" s="3"/>
      <c r="E994" s="1"/>
      <c r="F994" s="1"/>
      <c r="G994" s="3"/>
      <c r="I994" s="2"/>
      <c r="J994" s="2"/>
      <c r="K994" s="3"/>
      <c r="L994" s="3"/>
    </row>
    <row r="995" spans="3:12" x14ac:dyDescent="0.25">
      <c r="C995" s="3"/>
      <c r="D995" s="3"/>
      <c r="E995" s="1"/>
      <c r="F995" s="1"/>
      <c r="G995" s="3"/>
      <c r="I995" s="2"/>
      <c r="J995" s="2"/>
      <c r="K995" s="3"/>
      <c r="L995" s="3"/>
    </row>
    <row r="996" spans="3:12" x14ac:dyDescent="0.25">
      <c r="C996" s="3"/>
      <c r="D996" s="3"/>
      <c r="E996" s="1"/>
      <c r="F996" s="1"/>
      <c r="G996" s="3"/>
      <c r="I996" s="2"/>
      <c r="J996" s="2"/>
      <c r="K996" s="3"/>
      <c r="L996" s="3"/>
    </row>
    <row r="997" spans="3:12" x14ac:dyDescent="0.25">
      <c r="C997" s="3"/>
      <c r="D997" s="3"/>
      <c r="E997" s="1"/>
      <c r="F997" s="1"/>
      <c r="G997" s="3"/>
      <c r="I997" s="2"/>
      <c r="J997" s="2"/>
      <c r="K997" s="3"/>
      <c r="L997" s="3"/>
    </row>
    <row r="998" spans="3:12" x14ac:dyDescent="0.25">
      <c r="C998" s="3"/>
      <c r="D998" s="3"/>
      <c r="E998" s="1"/>
      <c r="F998" s="1"/>
      <c r="G998" s="3"/>
      <c r="I998" s="2"/>
      <c r="J998" s="2"/>
      <c r="K998" s="3"/>
      <c r="L998" s="3"/>
    </row>
    <row r="999" spans="3:12" x14ac:dyDescent="0.25">
      <c r="C999" s="3"/>
      <c r="D999" s="3"/>
      <c r="E999" s="1"/>
      <c r="F999" s="1"/>
      <c r="G999" s="3"/>
      <c r="I999" s="2"/>
      <c r="J999" s="2"/>
      <c r="K999" s="3"/>
      <c r="L999" s="3"/>
    </row>
    <row r="1000" spans="3:12" x14ac:dyDescent="0.25">
      <c r="C1000" s="3"/>
      <c r="D1000" s="3"/>
      <c r="E1000" s="1"/>
      <c r="F1000" s="1"/>
      <c r="G1000" s="3"/>
      <c r="I1000" s="2"/>
      <c r="J1000" s="2"/>
      <c r="K1000" s="3"/>
      <c r="L1000" s="3"/>
    </row>
    <row r="1001" spans="3:12" x14ac:dyDescent="0.25">
      <c r="C1001" s="3"/>
      <c r="D1001" s="3"/>
      <c r="E1001" s="1"/>
      <c r="F1001" s="1"/>
      <c r="G1001" s="3"/>
      <c r="I1001" s="2"/>
      <c r="J1001" s="2"/>
      <c r="K1001" s="3"/>
      <c r="L1001" s="3"/>
    </row>
    <row r="1002" spans="3:12" x14ac:dyDescent="0.25">
      <c r="C1002" s="3"/>
      <c r="D1002" s="3"/>
      <c r="E1002" s="1"/>
      <c r="F1002" s="1"/>
      <c r="G1002" s="3"/>
      <c r="I1002" s="2"/>
      <c r="J1002" s="2"/>
      <c r="K1002" s="3"/>
      <c r="L1002" s="3"/>
    </row>
    <row r="1003" spans="3:12" x14ac:dyDescent="0.25">
      <c r="C1003" s="3"/>
      <c r="D1003" s="3"/>
      <c r="E1003" s="1"/>
      <c r="F1003" s="1"/>
      <c r="G1003" s="3"/>
      <c r="I1003" s="2"/>
      <c r="J1003" s="2"/>
      <c r="K1003" s="3"/>
      <c r="L1003" s="3"/>
    </row>
    <row r="1004" spans="3:12" x14ac:dyDescent="0.25">
      <c r="C1004" s="3"/>
      <c r="D1004" s="3"/>
      <c r="E1004" s="1"/>
      <c r="F1004" s="1"/>
      <c r="G1004" s="3"/>
      <c r="I1004" s="2"/>
      <c r="J1004" s="2"/>
      <c r="K1004" s="3"/>
      <c r="L1004" s="3"/>
    </row>
    <row r="1005" spans="3:12" x14ac:dyDescent="0.25">
      <c r="C1005" s="3"/>
      <c r="D1005" s="3"/>
      <c r="E1005" s="1"/>
      <c r="F1005" s="1"/>
      <c r="G1005" s="3"/>
      <c r="I1005" s="2"/>
      <c r="J1005" s="2"/>
      <c r="K1005" s="3"/>
      <c r="L1005" s="3"/>
    </row>
    <row r="1006" spans="3:12" x14ac:dyDescent="0.25">
      <c r="C1006" s="3"/>
      <c r="D1006" s="3"/>
      <c r="E1006" s="1"/>
      <c r="F1006" s="1"/>
      <c r="G1006" s="3"/>
      <c r="I1006" s="2"/>
      <c r="J1006" s="2"/>
      <c r="K1006" s="3"/>
      <c r="L1006" s="3"/>
    </row>
    <row r="1007" spans="3:12" x14ac:dyDescent="0.25">
      <c r="C1007" s="3"/>
      <c r="D1007" s="3"/>
      <c r="E1007" s="1"/>
      <c r="F1007" s="1"/>
      <c r="G1007" s="3"/>
      <c r="I1007" s="2"/>
      <c r="J1007" s="2"/>
      <c r="K1007" s="3"/>
      <c r="L1007" s="3"/>
    </row>
    <row r="1008" spans="3:12" x14ac:dyDescent="0.25">
      <c r="C1008" s="3"/>
      <c r="D1008" s="3"/>
      <c r="E1008" s="1"/>
      <c r="F1008" s="1"/>
      <c r="G1008" s="3"/>
      <c r="I1008" s="2"/>
      <c r="J1008" s="2"/>
      <c r="K1008" s="3"/>
      <c r="L1008" s="3"/>
    </row>
    <row r="1009" spans="3:12" x14ac:dyDescent="0.25">
      <c r="C1009" s="3"/>
      <c r="D1009" s="3"/>
      <c r="E1009" s="1"/>
      <c r="F1009" s="1"/>
      <c r="G1009" s="3"/>
      <c r="I1009" s="2"/>
      <c r="J1009" s="2"/>
      <c r="K1009" s="3"/>
      <c r="L1009" s="3"/>
    </row>
    <row r="1010" spans="3:12" x14ac:dyDescent="0.25">
      <c r="C1010" s="3"/>
      <c r="D1010" s="3"/>
      <c r="E1010" s="1"/>
      <c r="F1010" s="1"/>
      <c r="G1010" s="3"/>
      <c r="I1010" s="2"/>
      <c r="J1010" s="2"/>
      <c r="K1010" s="3"/>
      <c r="L1010" s="3"/>
    </row>
    <row r="1011" spans="3:12" x14ac:dyDescent="0.25">
      <c r="C1011" s="3"/>
      <c r="D1011" s="3"/>
      <c r="E1011" s="1"/>
      <c r="F1011" s="1"/>
      <c r="G1011" s="3"/>
      <c r="I1011" s="2"/>
      <c r="J1011" s="2"/>
      <c r="K1011" s="3"/>
      <c r="L1011" s="3"/>
    </row>
    <row r="1012" spans="3:12" x14ac:dyDescent="0.25">
      <c r="C1012" s="3"/>
      <c r="D1012" s="3"/>
      <c r="E1012" s="1"/>
      <c r="F1012" s="1"/>
      <c r="G1012" s="3"/>
      <c r="I1012" s="2"/>
      <c r="J1012" s="2"/>
      <c r="K1012" s="3"/>
      <c r="L1012" s="3"/>
    </row>
    <row r="1013" spans="3:12" x14ac:dyDescent="0.25">
      <c r="C1013" s="3"/>
      <c r="D1013" s="3"/>
      <c r="E1013" s="1"/>
      <c r="F1013" s="1"/>
      <c r="G1013" s="3"/>
      <c r="I1013" s="2"/>
      <c r="J1013" s="2"/>
      <c r="K1013" s="3"/>
      <c r="L1013" s="3"/>
    </row>
    <row r="1014" spans="3:12" x14ac:dyDescent="0.25">
      <c r="C1014" s="3"/>
      <c r="D1014" s="3"/>
      <c r="E1014" s="1"/>
      <c r="F1014" s="1"/>
      <c r="G1014" s="3"/>
      <c r="I1014" s="2"/>
      <c r="J1014" s="2"/>
      <c r="K1014" s="3"/>
      <c r="L1014" s="3"/>
    </row>
    <row r="1015" spans="3:12" x14ac:dyDescent="0.25">
      <c r="C1015" s="3"/>
      <c r="D1015" s="3"/>
      <c r="E1015" s="1"/>
      <c r="F1015" s="1"/>
      <c r="G1015" s="3"/>
      <c r="I1015" s="2"/>
      <c r="J1015" s="2"/>
      <c r="K1015" s="3"/>
      <c r="L1015" s="3"/>
    </row>
    <row r="1016" spans="3:12" x14ac:dyDescent="0.25">
      <c r="C1016" s="3"/>
      <c r="D1016" s="3"/>
      <c r="E1016" s="1"/>
      <c r="F1016" s="1"/>
      <c r="G1016" s="3"/>
      <c r="I1016" s="2"/>
      <c r="J1016" s="2"/>
      <c r="K1016" s="3"/>
      <c r="L1016" s="3"/>
    </row>
    <row r="1017" spans="3:12" x14ac:dyDescent="0.25">
      <c r="C1017" s="3"/>
      <c r="D1017" s="3"/>
      <c r="E1017" s="1"/>
      <c r="F1017" s="1"/>
      <c r="G1017" s="3"/>
      <c r="I1017" s="2"/>
      <c r="J1017" s="2"/>
      <c r="K1017" s="3"/>
      <c r="L1017" s="3"/>
    </row>
    <row r="1018" spans="3:12" x14ac:dyDescent="0.25">
      <c r="C1018" s="3"/>
      <c r="D1018" s="3"/>
      <c r="E1018" s="1"/>
      <c r="F1018" s="1"/>
      <c r="G1018" s="3"/>
      <c r="I1018" s="2"/>
      <c r="J1018" s="2"/>
      <c r="K1018" s="3"/>
      <c r="L1018" s="3"/>
    </row>
    <row r="1019" spans="3:12" x14ac:dyDescent="0.25">
      <c r="C1019" s="3"/>
      <c r="D1019" s="3"/>
      <c r="E1019" s="1"/>
      <c r="F1019" s="1"/>
      <c r="G1019" s="3"/>
      <c r="I1019" s="2"/>
      <c r="J1019" s="2"/>
      <c r="K1019" s="3"/>
      <c r="L1019" s="3"/>
    </row>
    <row r="1020" spans="3:12" x14ac:dyDescent="0.25">
      <c r="C1020" s="3"/>
      <c r="D1020" s="3"/>
      <c r="E1020" s="1"/>
      <c r="F1020" s="1"/>
      <c r="G1020" s="3"/>
      <c r="I1020" s="2"/>
      <c r="J1020" s="2"/>
      <c r="K1020" s="3"/>
      <c r="L1020" s="3"/>
    </row>
    <row r="1021" spans="3:12" x14ac:dyDescent="0.25">
      <c r="C1021" s="3"/>
      <c r="D1021" s="3"/>
      <c r="E1021" s="1"/>
      <c r="F1021" s="1"/>
      <c r="G1021" s="3"/>
      <c r="I1021" s="2"/>
      <c r="J1021" s="2"/>
      <c r="K1021" s="3"/>
      <c r="L1021" s="3"/>
    </row>
    <row r="1022" spans="3:12" x14ac:dyDescent="0.25">
      <c r="C1022" s="3"/>
      <c r="D1022" s="3"/>
      <c r="E1022" s="1"/>
      <c r="F1022" s="1"/>
      <c r="G1022" s="3"/>
      <c r="I1022" s="2"/>
      <c r="J1022" s="2"/>
      <c r="K1022" s="3"/>
      <c r="L1022" s="3"/>
    </row>
    <row r="1023" spans="3:12" x14ac:dyDescent="0.25">
      <c r="C1023" s="3"/>
      <c r="D1023" s="3"/>
      <c r="E1023" s="1"/>
      <c r="F1023" s="1"/>
      <c r="G1023" s="3"/>
      <c r="I1023" s="2"/>
      <c r="J1023" s="2"/>
      <c r="K1023" s="3"/>
      <c r="L1023" s="3"/>
    </row>
    <row r="1024" spans="3:12" x14ac:dyDescent="0.25">
      <c r="C1024" s="3"/>
      <c r="D1024" s="3"/>
      <c r="E1024" s="1"/>
      <c r="F1024" s="1"/>
      <c r="G1024" s="3"/>
      <c r="I1024" s="2"/>
      <c r="J1024" s="2"/>
      <c r="K1024" s="3"/>
      <c r="L1024" s="3"/>
    </row>
    <row r="1025" spans="3:12" x14ac:dyDescent="0.25">
      <c r="C1025" s="3"/>
      <c r="D1025" s="3"/>
      <c r="E1025" s="1"/>
      <c r="F1025" s="1"/>
      <c r="G1025" s="3"/>
      <c r="I1025" s="2"/>
      <c r="J1025" s="2"/>
      <c r="K1025" s="3"/>
      <c r="L1025" s="3"/>
    </row>
    <row r="1026" spans="3:12" x14ac:dyDescent="0.25">
      <c r="C1026" s="3"/>
      <c r="D1026" s="3"/>
      <c r="E1026" s="1"/>
      <c r="F1026" s="1"/>
      <c r="G1026" s="3"/>
      <c r="I1026" s="2"/>
      <c r="J1026" s="2"/>
      <c r="K1026" s="3"/>
      <c r="L1026" s="3"/>
    </row>
    <row r="1027" spans="3:12" x14ac:dyDescent="0.25">
      <c r="C1027" s="3"/>
      <c r="D1027" s="3"/>
      <c r="E1027" s="1"/>
      <c r="F1027" s="1"/>
      <c r="G1027" s="3"/>
      <c r="I1027" s="2"/>
      <c r="J1027" s="2"/>
      <c r="K1027" s="3"/>
      <c r="L1027" s="3"/>
    </row>
    <row r="1028" spans="3:12" x14ac:dyDescent="0.25">
      <c r="C1028" s="3"/>
      <c r="D1028" s="3"/>
      <c r="E1028" s="1"/>
      <c r="F1028" s="1"/>
      <c r="G1028" s="3"/>
      <c r="I1028" s="2"/>
      <c r="J1028" s="2"/>
      <c r="K1028" s="3"/>
      <c r="L1028" s="3"/>
    </row>
    <row r="1029" spans="3:12" x14ac:dyDescent="0.25">
      <c r="C1029" s="3"/>
      <c r="D1029" s="3"/>
      <c r="E1029" s="1"/>
      <c r="F1029" s="1"/>
      <c r="G1029" s="3"/>
      <c r="I1029" s="2"/>
      <c r="J1029" s="2"/>
      <c r="K1029" s="3"/>
      <c r="L1029" s="3"/>
    </row>
    <row r="1030" spans="3:12" x14ac:dyDescent="0.25">
      <c r="C1030" s="3"/>
      <c r="D1030" s="3"/>
      <c r="E1030" s="1"/>
      <c r="F1030" s="1"/>
      <c r="G1030" s="3"/>
      <c r="I1030" s="2"/>
      <c r="J1030" s="2"/>
      <c r="K1030" s="3"/>
      <c r="L1030" s="3"/>
    </row>
    <row r="1031" spans="3:12" x14ac:dyDescent="0.25">
      <c r="C1031" s="3"/>
      <c r="D1031" s="3"/>
      <c r="E1031" s="1"/>
      <c r="F1031" s="1"/>
      <c r="G1031" s="3"/>
      <c r="I1031" s="2"/>
      <c r="J1031" s="2"/>
      <c r="K1031" s="3"/>
      <c r="L1031" s="3"/>
    </row>
    <row r="1032" spans="3:12" x14ac:dyDescent="0.25">
      <c r="C1032" s="3"/>
      <c r="D1032" s="3"/>
      <c r="E1032" s="1"/>
      <c r="F1032" s="1"/>
      <c r="G1032" s="3"/>
      <c r="I1032" s="2"/>
      <c r="J1032" s="2"/>
      <c r="K1032" s="3"/>
      <c r="L1032" s="3"/>
    </row>
    <row r="1033" spans="3:12" x14ac:dyDescent="0.25">
      <c r="C1033" s="3"/>
      <c r="D1033" s="3"/>
      <c r="E1033" s="1"/>
      <c r="F1033" s="1"/>
      <c r="G1033" s="3"/>
      <c r="I1033" s="2"/>
      <c r="J1033" s="2"/>
      <c r="K1033" s="3"/>
      <c r="L1033" s="3"/>
    </row>
    <row r="1034" spans="3:12" x14ac:dyDescent="0.25">
      <c r="C1034" s="3"/>
      <c r="D1034" s="3"/>
      <c r="E1034" s="1"/>
      <c r="F1034" s="1"/>
      <c r="G1034" s="3"/>
      <c r="I1034" s="2"/>
      <c r="J1034" s="2"/>
      <c r="K1034" s="3"/>
      <c r="L1034" s="3"/>
    </row>
    <row r="1035" spans="3:12" x14ac:dyDescent="0.25">
      <c r="C1035" s="3"/>
      <c r="D1035" s="3"/>
      <c r="E1035" s="1"/>
      <c r="F1035" s="1"/>
      <c r="G1035" s="3"/>
      <c r="I1035" s="2"/>
      <c r="J1035" s="2"/>
      <c r="K1035" s="3"/>
      <c r="L1035" s="3"/>
    </row>
    <row r="1036" spans="3:12" x14ac:dyDescent="0.25">
      <c r="C1036" s="3"/>
      <c r="D1036" s="3"/>
      <c r="E1036" s="1"/>
      <c r="F1036" s="1"/>
      <c r="G1036" s="3"/>
      <c r="I1036" s="2"/>
      <c r="J1036" s="2"/>
      <c r="K1036" s="3"/>
      <c r="L1036" s="3"/>
    </row>
    <row r="1037" spans="3:12" x14ac:dyDescent="0.25">
      <c r="C1037" s="3"/>
      <c r="D1037" s="3"/>
      <c r="E1037" s="1"/>
      <c r="F1037" s="1"/>
      <c r="G1037" s="3"/>
      <c r="I1037" s="2"/>
      <c r="J1037" s="2"/>
      <c r="K1037" s="3"/>
      <c r="L1037" s="3"/>
    </row>
    <row r="1038" spans="3:12" x14ac:dyDescent="0.25">
      <c r="C1038" s="3"/>
      <c r="D1038" s="3"/>
      <c r="E1038" s="1"/>
      <c r="F1038" s="1"/>
      <c r="G1038" s="3"/>
      <c r="I1038" s="2"/>
      <c r="J1038" s="2"/>
      <c r="K1038" s="3"/>
      <c r="L1038" s="3"/>
    </row>
    <row r="1039" spans="3:12" x14ac:dyDescent="0.25">
      <c r="C1039" s="3"/>
      <c r="D1039" s="3"/>
      <c r="E1039" s="1"/>
      <c r="F1039" s="1"/>
      <c r="G1039" s="3"/>
      <c r="I1039" s="2"/>
      <c r="J1039" s="2"/>
      <c r="K1039" s="3"/>
      <c r="L1039" s="3"/>
    </row>
    <row r="1040" spans="3:12" x14ac:dyDescent="0.25">
      <c r="C1040" s="3"/>
      <c r="D1040" s="3"/>
      <c r="E1040" s="1"/>
      <c r="F1040" s="1"/>
      <c r="G1040" s="3"/>
      <c r="I1040" s="2"/>
      <c r="J1040" s="2"/>
      <c r="K1040" s="3"/>
      <c r="L1040" s="3"/>
    </row>
    <row r="1041" spans="3:12" x14ac:dyDescent="0.25">
      <c r="C1041" s="3"/>
      <c r="D1041" s="3"/>
      <c r="E1041" s="1"/>
      <c r="F1041" s="1"/>
      <c r="G1041" s="3"/>
      <c r="I1041" s="2"/>
      <c r="J1041" s="2"/>
      <c r="K1041" s="3"/>
      <c r="L1041" s="3"/>
    </row>
    <row r="1042" spans="3:12" x14ac:dyDescent="0.25">
      <c r="C1042" s="3"/>
      <c r="D1042" s="3"/>
      <c r="E1042" s="1"/>
      <c r="F1042" s="1"/>
      <c r="G1042" s="3"/>
      <c r="I1042" s="2"/>
      <c r="J1042" s="2"/>
      <c r="K1042" s="3"/>
      <c r="L1042" s="3"/>
    </row>
    <row r="1043" spans="3:12" x14ac:dyDescent="0.25">
      <c r="C1043" s="3"/>
      <c r="D1043" s="3"/>
      <c r="E1043" s="1"/>
      <c r="F1043" s="1"/>
      <c r="G1043" s="3"/>
      <c r="I1043" s="2"/>
      <c r="J1043" s="2"/>
      <c r="K1043" s="3"/>
      <c r="L1043" s="3"/>
    </row>
    <row r="1044" spans="3:12" x14ac:dyDescent="0.25">
      <c r="C1044" s="3"/>
      <c r="D1044" s="3"/>
      <c r="E1044" s="1"/>
      <c r="F1044" s="1"/>
      <c r="G1044" s="3"/>
      <c r="I1044" s="2"/>
      <c r="J1044" s="2"/>
      <c r="K1044" s="3"/>
      <c r="L1044" s="3"/>
    </row>
    <row r="1045" spans="3:12" x14ac:dyDescent="0.25">
      <c r="C1045" s="3"/>
      <c r="D1045" s="3"/>
      <c r="E1045" s="1"/>
      <c r="F1045" s="1"/>
      <c r="G1045" s="3"/>
      <c r="I1045" s="2"/>
      <c r="J1045" s="2"/>
      <c r="K1045" s="3"/>
      <c r="L1045" s="3"/>
    </row>
    <row r="1046" spans="3:12" x14ac:dyDescent="0.25">
      <c r="C1046" s="3"/>
      <c r="D1046" s="3"/>
      <c r="E1046" s="1"/>
      <c r="F1046" s="1"/>
      <c r="G1046" s="3"/>
      <c r="I1046" s="2"/>
      <c r="J1046" s="2"/>
      <c r="K1046" s="3"/>
      <c r="L1046" s="3"/>
    </row>
    <row r="1047" spans="3:12" x14ac:dyDescent="0.25">
      <c r="C1047" s="3"/>
      <c r="D1047" s="3"/>
      <c r="E1047" s="1"/>
      <c r="F1047" s="1"/>
      <c r="G1047" s="3"/>
      <c r="I1047" s="2"/>
      <c r="J1047" s="2"/>
      <c r="K1047" s="3"/>
      <c r="L1047" s="3"/>
    </row>
    <row r="1048" spans="3:12" x14ac:dyDescent="0.25">
      <c r="C1048" s="3"/>
      <c r="D1048" s="3"/>
      <c r="E1048" s="1"/>
      <c r="F1048" s="1"/>
      <c r="G1048" s="3"/>
      <c r="I1048" s="2"/>
      <c r="J1048" s="2"/>
      <c r="K1048" s="3"/>
      <c r="L1048" s="3"/>
    </row>
    <row r="1049" spans="3:12" x14ac:dyDescent="0.25">
      <c r="C1049" s="3"/>
      <c r="D1049" s="3"/>
      <c r="E1049" s="1"/>
      <c r="F1049" s="1"/>
      <c r="G1049" s="3"/>
      <c r="I1049" s="2"/>
      <c r="J1049" s="2"/>
      <c r="K1049" s="3"/>
      <c r="L1049" s="3"/>
    </row>
    <row r="1050" spans="3:12" x14ac:dyDescent="0.25">
      <c r="C1050" s="3"/>
      <c r="D1050" s="3"/>
      <c r="E1050" s="1"/>
      <c r="F1050" s="1"/>
      <c r="G1050" s="3"/>
      <c r="I1050" s="2"/>
      <c r="J1050" s="2"/>
      <c r="K1050" s="3"/>
      <c r="L1050" s="3"/>
    </row>
    <row r="1051" spans="3:12" x14ac:dyDescent="0.25">
      <c r="C1051" s="3"/>
      <c r="D1051" s="3"/>
      <c r="E1051" s="1"/>
      <c r="F1051" s="1"/>
      <c r="G1051" s="3"/>
      <c r="I1051" s="2"/>
      <c r="J1051" s="2"/>
      <c r="K1051" s="3"/>
      <c r="L1051" s="3"/>
    </row>
    <row r="1052" spans="3:12" x14ac:dyDescent="0.25">
      <c r="C1052" s="3"/>
      <c r="D1052" s="3"/>
      <c r="E1052" s="1"/>
      <c r="F1052" s="1"/>
      <c r="G1052" s="3"/>
      <c r="I1052" s="2"/>
      <c r="J1052" s="2"/>
      <c r="K1052" s="3"/>
      <c r="L1052" s="3"/>
    </row>
    <row r="1053" spans="3:12" x14ac:dyDescent="0.25">
      <c r="C1053" s="3"/>
      <c r="D1053" s="3"/>
      <c r="E1053" s="1"/>
      <c r="F1053" s="1"/>
      <c r="G1053" s="3"/>
      <c r="I1053" s="2"/>
      <c r="J1053" s="2"/>
      <c r="K1053" s="3"/>
      <c r="L1053" s="3"/>
    </row>
    <row r="1054" spans="3:12" x14ac:dyDescent="0.25">
      <c r="C1054" s="3"/>
      <c r="D1054" s="3"/>
      <c r="E1054" s="1"/>
      <c r="F1054" s="1"/>
      <c r="G1054" s="3"/>
      <c r="I1054" s="2"/>
      <c r="J1054" s="2"/>
      <c r="K1054" s="3"/>
      <c r="L1054" s="3"/>
    </row>
    <row r="1055" spans="3:12" x14ac:dyDescent="0.25">
      <c r="C1055" s="3"/>
      <c r="D1055" s="3"/>
      <c r="E1055" s="1"/>
      <c r="F1055" s="1"/>
      <c r="G1055" s="3"/>
      <c r="I1055" s="2"/>
      <c r="J1055" s="2"/>
      <c r="K1055" s="3"/>
      <c r="L1055" s="3"/>
    </row>
    <row r="1056" spans="3:12" x14ac:dyDescent="0.25">
      <c r="C1056" s="3"/>
      <c r="D1056" s="3"/>
      <c r="E1056" s="1"/>
      <c r="F1056" s="1"/>
      <c r="G1056" s="3"/>
      <c r="I1056" s="2"/>
      <c r="J1056" s="2"/>
      <c r="K1056" s="3"/>
      <c r="L1056" s="3"/>
    </row>
    <row r="1057" spans="3:12" x14ac:dyDescent="0.25">
      <c r="C1057" s="3"/>
      <c r="D1057" s="3"/>
      <c r="E1057" s="1"/>
      <c r="F1057" s="1"/>
      <c r="G1057" s="3"/>
      <c r="I1057" s="2"/>
      <c r="J1057" s="2"/>
      <c r="K1057" s="3"/>
      <c r="L1057" s="3"/>
    </row>
    <row r="1058" spans="3:12" x14ac:dyDescent="0.25">
      <c r="C1058" s="3"/>
      <c r="D1058" s="3"/>
      <c r="E1058" s="1"/>
      <c r="F1058" s="1"/>
      <c r="G1058" s="3"/>
      <c r="I1058" s="2"/>
      <c r="J1058" s="2"/>
      <c r="K1058" s="3"/>
      <c r="L1058" s="3"/>
    </row>
    <row r="1059" spans="3:12" x14ac:dyDescent="0.25">
      <c r="C1059" s="3"/>
      <c r="D1059" s="3"/>
      <c r="E1059" s="1"/>
      <c r="F1059" s="1"/>
      <c r="G1059" s="3"/>
      <c r="I1059" s="2"/>
      <c r="J1059" s="2"/>
      <c r="K1059" s="3"/>
      <c r="L1059" s="3"/>
    </row>
    <row r="1060" spans="3:12" x14ac:dyDescent="0.25">
      <c r="C1060" s="3"/>
      <c r="D1060" s="3"/>
      <c r="E1060" s="1"/>
      <c r="F1060" s="1"/>
      <c r="G1060" s="3"/>
      <c r="I1060" s="2"/>
      <c r="J1060" s="2"/>
      <c r="K1060" s="3"/>
      <c r="L1060" s="3"/>
    </row>
    <row r="1061" spans="3:12" x14ac:dyDescent="0.25">
      <c r="C1061" s="3"/>
      <c r="D1061" s="3"/>
      <c r="E1061" s="1"/>
      <c r="F1061" s="1"/>
      <c r="G1061" s="3"/>
      <c r="I1061" s="2"/>
      <c r="J1061" s="2"/>
      <c r="K1061" s="3"/>
      <c r="L1061" s="3"/>
    </row>
    <row r="1062" spans="3:12" x14ac:dyDescent="0.25">
      <c r="C1062" s="3"/>
      <c r="D1062" s="3"/>
      <c r="E1062" s="1"/>
      <c r="F1062" s="1"/>
      <c r="G1062" s="3"/>
      <c r="I1062" s="2"/>
      <c r="J1062" s="2"/>
      <c r="K1062" s="3"/>
      <c r="L1062" s="3"/>
    </row>
    <row r="1063" spans="3:12" x14ac:dyDescent="0.25">
      <c r="C1063" s="3"/>
      <c r="D1063" s="3"/>
      <c r="E1063" s="1"/>
      <c r="F1063" s="1"/>
      <c r="G1063" s="3"/>
      <c r="I1063" s="2"/>
      <c r="J1063" s="2"/>
      <c r="K1063" s="3"/>
      <c r="L1063" s="3"/>
    </row>
    <row r="1064" spans="3:12" x14ac:dyDescent="0.25">
      <c r="C1064" s="3"/>
      <c r="D1064" s="3"/>
      <c r="E1064" s="1"/>
      <c r="F1064" s="1"/>
      <c r="G1064" s="3"/>
      <c r="I1064" s="2"/>
      <c r="J1064" s="2"/>
      <c r="K1064" s="3"/>
      <c r="L1064" s="3"/>
    </row>
    <row r="1065" spans="3:12" x14ac:dyDescent="0.25">
      <c r="C1065" s="3"/>
      <c r="D1065" s="3"/>
      <c r="E1065" s="1"/>
      <c r="F1065" s="1"/>
      <c r="G1065" s="3"/>
      <c r="I1065" s="2"/>
      <c r="J1065" s="2"/>
      <c r="K1065" s="3"/>
      <c r="L1065" s="3"/>
    </row>
    <row r="1066" spans="3:12" x14ac:dyDescent="0.25">
      <c r="C1066" s="3"/>
      <c r="D1066" s="3"/>
      <c r="E1066" s="1"/>
      <c r="F1066" s="1"/>
      <c r="G1066" s="3"/>
      <c r="I1066" s="2"/>
      <c r="J1066" s="2"/>
      <c r="K1066" s="3"/>
      <c r="L1066" s="3"/>
    </row>
    <row r="1067" spans="3:12" x14ac:dyDescent="0.25">
      <c r="C1067" s="3"/>
      <c r="D1067" s="3"/>
      <c r="E1067" s="1"/>
      <c r="F1067" s="1"/>
      <c r="G1067" s="3"/>
      <c r="I1067" s="2"/>
      <c r="J1067" s="2"/>
      <c r="K1067" s="3"/>
      <c r="L1067" s="3"/>
    </row>
    <row r="1068" spans="3:12" x14ac:dyDescent="0.25">
      <c r="C1068" s="3"/>
      <c r="D1068" s="3"/>
      <c r="E1068" s="1"/>
      <c r="F1068" s="1"/>
      <c r="G1068" s="3"/>
      <c r="I1068" s="2"/>
      <c r="J1068" s="2"/>
      <c r="K1068" s="3"/>
      <c r="L1068" s="3"/>
    </row>
    <row r="1069" spans="3:12" x14ac:dyDescent="0.25">
      <c r="C1069" s="3"/>
      <c r="D1069" s="3"/>
      <c r="E1069" s="1"/>
      <c r="F1069" s="1"/>
      <c r="G1069" s="3"/>
      <c r="I1069" s="2"/>
      <c r="J1069" s="2"/>
      <c r="K1069" s="3"/>
      <c r="L1069" s="3"/>
    </row>
    <row r="1070" spans="3:12" x14ac:dyDescent="0.25">
      <c r="C1070" s="3"/>
      <c r="D1070" s="3"/>
      <c r="E1070" s="1"/>
      <c r="F1070" s="1"/>
      <c r="G1070" s="3"/>
      <c r="I1070" s="2"/>
      <c r="J1070" s="2"/>
      <c r="K1070" s="3"/>
      <c r="L1070" s="3"/>
    </row>
    <row r="1071" spans="3:12" x14ac:dyDescent="0.25">
      <c r="C1071" s="3"/>
      <c r="D1071" s="3"/>
      <c r="E1071" s="1"/>
      <c r="F1071" s="1"/>
      <c r="G1071" s="3"/>
      <c r="I1071" s="2"/>
      <c r="J1071" s="2"/>
      <c r="K1071" s="3"/>
      <c r="L1071" s="3"/>
    </row>
    <row r="1072" spans="3:12" x14ac:dyDescent="0.25">
      <c r="C1072" s="3"/>
      <c r="D1072" s="3"/>
      <c r="E1072" s="1"/>
      <c r="F1072" s="1"/>
      <c r="G1072" s="3"/>
      <c r="I1072" s="2"/>
      <c r="J1072" s="2"/>
      <c r="K1072" s="3"/>
      <c r="L1072" s="3"/>
    </row>
    <row r="1073" spans="3:12" x14ac:dyDescent="0.25">
      <c r="C1073" s="3"/>
      <c r="D1073" s="3"/>
      <c r="E1073" s="1"/>
      <c r="F1073" s="1"/>
      <c r="G1073" s="3"/>
      <c r="I1073" s="2"/>
      <c r="J1073" s="2"/>
      <c r="K1073" s="3"/>
      <c r="L1073" s="3"/>
    </row>
    <row r="1074" spans="3:12" x14ac:dyDescent="0.25">
      <c r="C1074" s="3"/>
      <c r="D1074" s="3"/>
      <c r="E1074" s="1"/>
      <c r="F1074" s="1"/>
      <c r="G1074" s="3"/>
      <c r="I1074" s="2"/>
      <c r="J1074" s="2"/>
      <c r="K1074" s="3"/>
      <c r="L1074" s="3"/>
    </row>
    <row r="1075" spans="3:12" x14ac:dyDescent="0.25">
      <c r="C1075" s="3"/>
      <c r="D1075" s="3"/>
      <c r="E1075" s="1"/>
      <c r="F1075" s="1"/>
      <c r="G1075" s="3"/>
      <c r="I1075" s="2"/>
      <c r="J1075" s="2"/>
      <c r="K1075" s="3"/>
      <c r="L1075" s="3"/>
    </row>
    <row r="1076" spans="3:12" x14ac:dyDescent="0.25">
      <c r="C1076" s="3"/>
      <c r="D1076" s="3"/>
      <c r="E1076" s="1"/>
      <c r="F1076" s="1"/>
      <c r="G1076" s="3"/>
      <c r="I1076" s="2"/>
      <c r="J1076" s="2"/>
      <c r="K1076" s="3"/>
      <c r="L1076" s="3"/>
    </row>
    <row r="1077" spans="3:12" x14ac:dyDescent="0.25">
      <c r="C1077" s="3"/>
      <c r="D1077" s="3"/>
      <c r="E1077" s="1"/>
      <c r="F1077" s="1"/>
      <c r="G1077" s="3"/>
      <c r="I1077" s="2"/>
      <c r="J1077" s="2"/>
      <c r="K1077" s="3"/>
      <c r="L1077" s="3"/>
    </row>
    <row r="1078" spans="3:12" x14ac:dyDescent="0.25">
      <c r="C1078" s="3"/>
      <c r="D1078" s="3"/>
      <c r="E1078" s="1"/>
      <c r="F1078" s="1"/>
      <c r="G1078" s="3"/>
      <c r="I1078" s="2"/>
      <c r="J1078" s="2"/>
      <c r="K1078" s="3"/>
      <c r="L1078" s="3"/>
    </row>
    <row r="1079" spans="3:12" x14ac:dyDescent="0.25">
      <c r="C1079" s="3"/>
      <c r="D1079" s="3"/>
      <c r="E1079" s="1"/>
      <c r="F1079" s="1"/>
      <c r="G1079" s="3"/>
      <c r="I1079" s="2"/>
      <c r="J1079" s="2"/>
      <c r="K1079" s="3"/>
      <c r="L1079" s="3"/>
    </row>
    <row r="1080" spans="3:12" x14ac:dyDescent="0.25">
      <c r="C1080" s="3"/>
      <c r="D1080" s="3"/>
      <c r="E1080" s="1"/>
      <c r="F1080" s="1"/>
      <c r="G1080" s="3"/>
      <c r="I1080" s="2"/>
      <c r="J1080" s="2"/>
      <c r="K1080" s="3"/>
      <c r="L1080" s="3"/>
    </row>
    <row r="1081" spans="3:12" x14ac:dyDescent="0.25">
      <c r="C1081" s="3"/>
      <c r="D1081" s="3"/>
      <c r="E1081" s="1"/>
      <c r="F1081" s="1"/>
      <c r="G1081" s="3"/>
      <c r="I1081" s="2"/>
      <c r="J1081" s="2"/>
      <c r="K1081" s="3"/>
      <c r="L1081" s="3"/>
    </row>
    <row r="1082" spans="3:12" x14ac:dyDescent="0.25">
      <c r="C1082" s="3"/>
      <c r="D1082" s="3"/>
      <c r="E1082" s="1"/>
      <c r="F1082" s="1"/>
      <c r="G1082" s="3"/>
      <c r="I1082" s="2"/>
      <c r="J1082" s="2"/>
      <c r="K1082" s="3"/>
      <c r="L1082" s="3"/>
    </row>
    <row r="1083" spans="3:12" x14ac:dyDescent="0.25">
      <c r="C1083" s="3"/>
      <c r="D1083" s="3"/>
      <c r="E1083" s="1"/>
      <c r="F1083" s="1"/>
      <c r="G1083" s="3"/>
      <c r="I1083" s="2"/>
      <c r="J1083" s="2"/>
      <c r="K1083" s="3"/>
      <c r="L1083" s="3"/>
    </row>
    <row r="1084" spans="3:12" x14ac:dyDescent="0.25">
      <c r="C1084" s="3"/>
      <c r="D1084" s="3"/>
      <c r="E1084" s="1"/>
      <c r="F1084" s="1"/>
      <c r="G1084" s="3"/>
      <c r="I1084" s="2"/>
      <c r="J1084" s="2"/>
      <c r="K1084" s="3"/>
      <c r="L1084" s="3"/>
    </row>
    <row r="1085" spans="3:12" x14ac:dyDescent="0.25">
      <c r="C1085" s="3"/>
      <c r="D1085" s="3"/>
      <c r="E1085" s="1"/>
      <c r="F1085" s="1"/>
      <c r="G1085" s="3"/>
      <c r="I1085" s="2"/>
      <c r="J1085" s="2"/>
      <c r="K1085" s="3"/>
      <c r="L1085" s="3"/>
    </row>
    <row r="1086" spans="3:12" x14ac:dyDescent="0.25">
      <c r="C1086" s="3"/>
      <c r="D1086" s="3"/>
      <c r="E1086" s="1"/>
      <c r="F1086" s="1"/>
      <c r="G1086" s="3"/>
      <c r="I1086" s="2"/>
      <c r="J1086" s="2"/>
      <c r="K1086" s="3"/>
      <c r="L1086" s="3"/>
    </row>
    <row r="1087" spans="3:12" x14ac:dyDescent="0.25">
      <c r="C1087" s="3"/>
      <c r="D1087" s="3"/>
      <c r="E1087" s="1"/>
      <c r="F1087" s="1"/>
      <c r="G1087" s="3"/>
      <c r="I1087" s="2"/>
      <c r="J1087" s="2"/>
      <c r="K1087" s="3"/>
      <c r="L1087" s="3"/>
    </row>
    <row r="1088" spans="3:12" x14ac:dyDescent="0.25">
      <c r="C1088" s="3"/>
      <c r="D1088" s="3"/>
      <c r="E1088" s="1"/>
      <c r="F1088" s="1"/>
      <c r="G1088" s="3"/>
      <c r="I1088" s="2"/>
      <c r="J1088" s="2"/>
      <c r="K1088" s="3"/>
      <c r="L1088" s="3"/>
    </row>
    <row r="1089" spans="3:12" x14ac:dyDescent="0.25">
      <c r="C1089" s="3"/>
      <c r="D1089" s="3"/>
      <c r="E1089" s="1"/>
      <c r="F1089" s="1"/>
      <c r="G1089" s="3"/>
      <c r="I1089" s="2"/>
      <c r="J1089" s="2"/>
      <c r="K1089" s="3"/>
      <c r="L1089" s="3"/>
    </row>
    <row r="1090" spans="3:12" x14ac:dyDescent="0.25">
      <c r="C1090" s="3"/>
      <c r="D1090" s="3"/>
      <c r="E1090" s="1"/>
      <c r="F1090" s="1"/>
      <c r="G1090" s="3"/>
      <c r="I1090" s="2"/>
      <c r="J1090" s="2"/>
      <c r="K1090" s="3"/>
      <c r="L1090" s="3"/>
    </row>
    <row r="1091" spans="3:12" x14ac:dyDescent="0.25">
      <c r="C1091" s="3"/>
      <c r="D1091" s="3"/>
      <c r="E1091" s="1"/>
      <c r="F1091" s="1"/>
      <c r="G1091" s="3"/>
      <c r="I1091" s="2"/>
      <c r="J1091" s="2"/>
      <c r="K1091" s="3"/>
      <c r="L1091" s="3"/>
    </row>
    <row r="1092" spans="3:12" x14ac:dyDescent="0.25">
      <c r="C1092" s="3"/>
      <c r="D1092" s="3"/>
      <c r="E1092" s="1"/>
      <c r="F1092" s="1"/>
      <c r="G1092" s="3"/>
      <c r="I1092" s="2"/>
      <c r="J1092" s="2"/>
      <c r="K1092" s="3"/>
      <c r="L1092" s="3"/>
    </row>
    <row r="1093" spans="3:12" x14ac:dyDescent="0.25">
      <c r="C1093" s="3"/>
      <c r="D1093" s="3"/>
      <c r="E1093" s="1"/>
      <c r="F1093" s="1"/>
      <c r="G1093" s="3"/>
      <c r="I1093" s="2"/>
      <c r="J1093" s="2"/>
      <c r="K1093" s="3"/>
      <c r="L1093" s="3"/>
    </row>
    <row r="1094" spans="3:12" x14ac:dyDescent="0.25">
      <c r="C1094" s="3"/>
      <c r="D1094" s="3"/>
      <c r="E1094" s="1"/>
      <c r="F1094" s="1"/>
      <c r="G1094" s="3"/>
      <c r="I1094" s="2"/>
      <c r="J1094" s="2"/>
      <c r="K1094" s="3"/>
      <c r="L1094" s="3"/>
    </row>
    <row r="1095" spans="3:12" x14ac:dyDescent="0.25">
      <c r="C1095" s="3"/>
      <c r="D1095" s="3"/>
      <c r="E1095" s="1"/>
      <c r="F1095" s="1"/>
      <c r="G1095" s="3"/>
      <c r="I1095" s="2"/>
      <c r="J1095" s="2"/>
      <c r="K1095" s="3"/>
      <c r="L1095" s="3"/>
    </row>
    <row r="1096" spans="3:12" x14ac:dyDescent="0.25">
      <c r="C1096" s="3"/>
      <c r="D1096" s="3"/>
      <c r="E1096" s="1"/>
      <c r="F1096" s="1"/>
      <c r="G1096" s="3"/>
      <c r="I1096" s="2"/>
      <c r="J1096" s="2"/>
      <c r="K1096" s="3"/>
      <c r="L1096" s="3"/>
    </row>
    <row r="1097" spans="3:12" x14ac:dyDescent="0.25">
      <c r="C1097" s="3"/>
      <c r="D1097" s="3"/>
      <c r="E1097" s="1"/>
      <c r="F1097" s="1"/>
      <c r="G1097" s="3"/>
      <c r="I1097" s="2"/>
      <c r="J1097" s="2"/>
      <c r="K1097" s="3"/>
      <c r="L1097" s="3"/>
    </row>
    <row r="1098" spans="3:12" x14ac:dyDescent="0.25">
      <c r="C1098" s="3"/>
      <c r="D1098" s="3"/>
      <c r="E1098" s="1"/>
      <c r="F1098" s="1"/>
      <c r="G1098" s="3"/>
      <c r="I1098" s="2"/>
      <c r="J1098" s="2"/>
      <c r="K1098" s="3"/>
      <c r="L1098" s="3"/>
    </row>
    <row r="1099" spans="3:12" x14ac:dyDescent="0.25">
      <c r="C1099" s="3"/>
      <c r="D1099" s="3"/>
      <c r="E1099" s="1"/>
      <c r="F1099" s="1"/>
      <c r="G1099" s="3"/>
      <c r="I1099" s="2"/>
      <c r="J1099" s="2"/>
      <c r="K1099" s="3"/>
      <c r="L1099" s="3"/>
    </row>
    <row r="1100" spans="3:12" x14ac:dyDescent="0.25">
      <c r="C1100" s="3"/>
      <c r="D1100" s="3"/>
      <c r="E1100" s="1"/>
      <c r="F1100" s="1"/>
      <c r="G1100" s="3"/>
      <c r="I1100" s="2"/>
      <c r="J1100" s="2"/>
      <c r="K1100" s="3"/>
      <c r="L1100" s="3"/>
    </row>
    <row r="1101" spans="3:12" x14ac:dyDescent="0.25">
      <c r="C1101" s="3"/>
      <c r="D1101" s="3"/>
      <c r="E1101" s="1"/>
      <c r="F1101" s="1"/>
      <c r="G1101" s="3"/>
      <c r="I1101" s="2"/>
      <c r="J1101" s="2"/>
      <c r="K1101" s="3"/>
      <c r="L1101" s="3"/>
    </row>
    <row r="1102" spans="3:12" x14ac:dyDescent="0.25">
      <c r="C1102" s="3"/>
      <c r="D1102" s="3"/>
      <c r="E1102" s="1"/>
      <c r="F1102" s="1"/>
      <c r="G1102" s="3"/>
      <c r="I1102" s="2"/>
      <c r="J1102" s="2"/>
      <c r="K1102" s="3"/>
      <c r="L1102" s="3"/>
    </row>
    <row r="1103" spans="3:12" x14ac:dyDescent="0.25">
      <c r="C1103" s="3"/>
      <c r="D1103" s="3"/>
      <c r="E1103" s="1"/>
      <c r="F1103" s="1"/>
      <c r="G1103" s="3"/>
      <c r="I1103" s="2"/>
      <c r="J1103" s="2"/>
      <c r="K1103" s="3"/>
      <c r="L1103" s="3"/>
    </row>
    <row r="1104" spans="3:12" x14ac:dyDescent="0.25">
      <c r="C1104" s="3"/>
      <c r="D1104" s="3"/>
      <c r="E1104" s="1"/>
      <c r="F1104" s="1"/>
      <c r="G1104" s="3"/>
      <c r="I1104" s="2"/>
      <c r="J1104" s="2"/>
      <c r="K1104" s="3"/>
      <c r="L1104" s="3"/>
    </row>
    <row r="1105" spans="3:12" x14ac:dyDescent="0.25">
      <c r="C1105" s="3"/>
      <c r="D1105" s="3"/>
      <c r="E1105" s="1"/>
      <c r="F1105" s="1"/>
      <c r="G1105" s="3"/>
      <c r="I1105" s="2"/>
      <c r="J1105" s="2"/>
      <c r="K1105" s="3"/>
      <c r="L1105" s="3"/>
    </row>
    <row r="1106" spans="3:12" x14ac:dyDescent="0.25">
      <c r="C1106" s="3"/>
      <c r="D1106" s="3"/>
      <c r="E1106" s="1"/>
      <c r="F1106" s="1"/>
      <c r="G1106" s="3"/>
      <c r="I1106" s="2"/>
      <c r="J1106" s="2"/>
      <c r="K1106" s="3"/>
      <c r="L1106" s="3"/>
    </row>
    <row r="1107" spans="3:12" x14ac:dyDescent="0.25">
      <c r="C1107" s="3"/>
      <c r="D1107" s="3"/>
      <c r="E1107" s="1"/>
      <c r="F1107" s="1"/>
      <c r="G1107" s="3"/>
      <c r="I1107" s="2"/>
      <c r="J1107" s="2"/>
      <c r="K1107" s="3"/>
      <c r="L1107" s="3"/>
    </row>
    <row r="1108" spans="3:12" x14ac:dyDescent="0.25">
      <c r="C1108" s="3"/>
      <c r="D1108" s="3"/>
      <c r="E1108" s="1"/>
      <c r="F1108" s="1"/>
      <c r="G1108" s="3"/>
      <c r="I1108" s="2"/>
      <c r="J1108" s="2"/>
      <c r="K1108" s="3"/>
      <c r="L1108" s="3"/>
    </row>
    <row r="1109" spans="3:12" x14ac:dyDescent="0.25">
      <c r="C1109" s="3"/>
      <c r="D1109" s="3"/>
      <c r="E1109" s="1"/>
      <c r="F1109" s="1"/>
      <c r="G1109" s="3"/>
      <c r="I1109" s="2"/>
      <c r="J1109" s="2"/>
      <c r="K1109" s="3"/>
      <c r="L1109" s="3"/>
    </row>
    <row r="1110" spans="3:12" x14ac:dyDescent="0.25">
      <c r="C1110" s="3"/>
      <c r="D1110" s="3"/>
      <c r="E1110" s="1"/>
      <c r="F1110" s="1"/>
      <c r="G1110" s="3"/>
      <c r="I1110" s="2"/>
      <c r="J1110" s="2"/>
      <c r="K1110" s="3"/>
      <c r="L1110" s="3"/>
    </row>
    <row r="1111" spans="3:12" x14ac:dyDescent="0.25">
      <c r="C1111" s="3"/>
      <c r="D1111" s="3"/>
      <c r="E1111" s="1"/>
      <c r="F1111" s="1"/>
      <c r="G1111" s="3"/>
      <c r="I1111" s="2"/>
      <c r="J1111" s="2"/>
      <c r="K1111" s="3"/>
      <c r="L1111" s="3"/>
    </row>
    <row r="1112" spans="3:12" x14ac:dyDescent="0.25">
      <c r="C1112" s="3"/>
      <c r="D1112" s="3"/>
      <c r="E1112" s="1"/>
      <c r="F1112" s="1"/>
      <c r="G1112" s="3"/>
      <c r="I1112" s="2"/>
      <c r="J1112" s="2"/>
      <c r="K1112" s="3"/>
      <c r="L1112" s="3"/>
    </row>
    <row r="1113" spans="3:12" x14ac:dyDescent="0.25">
      <c r="C1113" s="3"/>
      <c r="D1113" s="3"/>
      <c r="E1113" s="1"/>
      <c r="F1113" s="1"/>
      <c r="G1113" s="3"/>
      <c r="I1113" s="2"/>
      <c r="J1113" s="2"/>
      <c r="K1113" s="3"/>
      <c r="L1113" s="3"/>
    </row>
    <row r="1114" spans="3:12" x14ac:dyDescent="0.25">
      <c r="C1114" s="3"/>
      <c r="D1114" s="3"/>
      <c r="E1114" s="1"/>
      <c r="F1114" s="1"/>
      <c r="G1114" s="3"/>
      <c r="I1114" s="2"/>
      <c r="J1114" s="2"/>
      <c r="K1114" s="3"/>
      <c r="L1114" s="3"/>
    </row>
    <row r="1115" spans="3:12" x14ac:dyDescent="0.25">
      <c r="C1115" s="3"/>
      <c r="D1115" s="3"/>
      <c r="E1115" s="1"/>
      <c r="F1115" s="1"/>
      <c r="G1115" s="3"/>
      <c r="I1115" s="2"/>
      <c r="J1115" s="2"/>
      <c r="K1115" s="3"/>
      <c r="L1115" s="3"/>
    </row>
    <row r="1116" spans="3:12" x14ac:dyDescent="0.25">
      <c r="C1116" s="3"/>
      <c r="D1116" s="3"/>
      <c r="E1116" s="1"/>
      <c r="F1116" s="1"/>
      <c r="G1116" s="3"/>
      <c r="I1116" s="2"/>
      <c r="J1116" s="2"/>
      <c r="K1116" s="3"/>
      <c r="L1116" s="3"/>
    </row>
    <row r="1117" spans="3:12" x14ac:dyDescent="0.25">
      <c r="C1117" s="3"/>
      <c r="D1117" s="3"/>
      <c r="E1117" s="1"/>
      <c r="F1117" s="1"/>
      <c r="G1117" s="3"/>
      <c r="I1117" s="2"/>
      <c r="J1117" s="2"/>
      <c r="K1117" s="3"/>
      <c r="L1117" s="3"/>
    </row>
    <row r="1118" spans="3:12" x14ac:dyDescent="0.25">
      <c r="C1118" s="3"/>
      <c r="D1118" s="3"/>
      <c r="E1118" s="1"/>
      <c r="F1118" s="1"/>
      <c r="G1118" s="3"/>
      <c r="I1118" s="2"/>
      <c r="J1118" s="2"/>
      <c r="K1118" s="3"/>
      <c r="L1118" s="3"/>
    </row>
    <row r="1119" spans="3:12" x14ac:dyDescent="0.25">
      <c r="C1119" s="3"/>
      <c r="D1119" s="3"/>
      <c r="E1119" s="1"/>
      <c r="F1119" s="1"/>
      <c r="G1119" s="3"/>
      <c r="I1119" s="2"/>
      <c r="J1119" s="2"/>
      <c r="K1119" s="3"/>
      <c r="L1119" s="3"/>
    </row>
    <row r="1120" spans="3:12" x14ac:dyDescent="0.25">
      <c r="C1120" s="3"/>
      <c r="D1120" s="3"/>
      <c r="E1120" s="1"/>
      <c r="F1120" s="1"/>
      <c r="G1120" s="3"/>
      <c r="I1120" s="2"/>
      <c r="J1120" s="2"/>
      <c r="K1120" s="3"/>
      <c r="L1120" s="3"/>
    </row>
    <row r="1121" spans="3:12" x14ac:dyDescent="0.25">
      <c r="C1121" s="3"/>
      <c r="D1121" s="3"/>
      <c r="E1121" s="1"/>
      <c r="F1121" s="1"/>
      <c r="G1121" s="3"/>
      <c r="I1121" s="2"/>
      <c r="J1121" s="2"/>
      <c r="K1121" s="3"/>
      <c r="L1121" s="3"/>
    </row>
    <row r="1122" spans="3:12" x14ac:dyDescent="0.25">
      <c r="C1122" s="3"/>
      <c r="D1122" s="3"/>
      <c r="E1122" s="1"/>
      <c r="F1122" s="1"/>
      <c r="G1122" s="3"/>
      <c r="I1122" s="2"/>
      <c r="J1122" s="2"/>
      <c r="K1122" s="3"/>
      <c r="L1122" s="3"/>
    </row>
    <row r="1123" spans="3:12" x14ac:dyDescent="0.25">
      <c r="C1123" s="3"/>
      <c r="D1123" s="3"/>
      <c r="E1123" s="1"/>
      <c r="F1123" s="1"/>
      <c r="G1123" s="3"/>
      <c r="I1123" s="2"/>
      <c r="J1123" s="2"/>
      <c r="K1123" s="3"/>
      <c r="L1123" s="3"/>
    </row>
    <row r="1124" spans="3:12" x14ac:dyDescent="0.25">
      <c r="C1124" s="3"/>
      <c r="D1124" s="3"/>
      <c r="E1124" s="1"/>
      <c r="F1124" s="1"/>
      <c r="G1124" s="3"/>
      <c r="I1124" s="2"/>
      <c r="J1124" s="2"/>
      <c r="K1124" s="3"/>
      <c r="L1124" s="3"/>
    </row>
    <row r="1125" spans="3:12" x14ac:dyDescent="0.25">
      <c r="C1125" s="3"/>
      <c r="D1125" s="3"/>
      <c r="E1125" s="1"/>
      <c r="F1125" s="1"/>
      <c r="G1125" s="3"/>
      <c r="I1125" s="2"/>
      <c r="J1125" s="2"/>
      <c r="K1125" s="3"/>
      <c r="L1125" s="3"/>
    </row>
    <row r="1126" spans="3:12" x14ac:dyDescent="0.25">
      <c r="C1126" s="3"/>
      <c r="D1126" s="3"/>
      <c r="E1126" s="1"/>
      <c r="F1126" s="1"/>
      <c r="G1126" s="3"/>
      <c r="I1126" s="2"/>
      <c r="J1126" s="2"/>
      <c r="K1126" s="3"/>
      <c r="L1126" s="3"/>
    </row>
    <row r="1127" spans="3:12" x14ac:dyDescent="0.25">
      <c r="C1127" s="3"/>
      <c r="D1127" s="3"/>
      <c r="E1127" s="1"/>
      <c r="F1127" s="1"/>
      <c r="G1127" s="3"/>
      <c r="I1127" s="2"/>
      <c r="J1127" s="2"/>
      <c r="K1127" s="3"/>
      <c r="L1127" s="3"/>
    </row>
    <row r="1128" spans="3:12" x14ac:dyDescent="0.25">
      <c r="C1128" s="3"/>
      <c r="D1128" s="3"/>
      <c r="E1128" s="1"/>
      <c r="F1128" s="1"/>
      <c r="G1128" s="3"/>
      <c r="I1128" s="2"/>
      <c r="J1128" s="2"/>
      <c r="K1128" s="3"/>
      <c r="L1128" s="3"/>
    </row>
    <row r="1129" spans="3:12" x14ac:dyDescent="0.25">
      <c r="C1129" s="3"/>
      <c r="D1129" s="3"/>
      <c r="E1129" s="1"/>
      <c r="F1129" s="1"/>
      <c r="G1129" s="3"/>
      <c r="I1129" s="2"/>
      <c r="J1129" s="2"/>
      <c r="K1129" s="3"/>
      <c r="L1129" s="3"/>
    </row>
    <row r="1130" spans="3:12" x14ac:dyDescent="0.25">
      <c r="C1130" s="3"/>
      <c r="D1130" s="3"/>
      <c r="E1130" s="1"/>
      <c r="F1130" s="1"/>
      <c r="G1130" s="3"/>
      <c r="I1130" s="2"/>
      <c r="J1130" s="2"/>
      <c r="K1130" s="3"/>
      <c r="L1130" s="3"/>
    </row>
    <row r="1131" spans="3:12" x14ac:dyDescent="0.25">
      <c r="C1131" s="3"/>
      <c r="D1131" s="3"/>
      <c r="E1131" s="1"/>
      <c r="F1131" s="1"/>
      <c r="G1131" s="3"/>
      <c r="I1131" s="2"/>
      <c r="J1131" s="2"/>
      <c r="K1131" s="3"/>
      <c r="L1131" s="3"/>
    </row>
    <row r="1132" spans="3:12" x14ac:dyDescent="0.25">
      <c r="C1132" s="3"/>
      <c r="D1132" s="3"/>
      <c r="E1132" s="1"/>
      <c r="F1132" s="1"/>
      <c r="G1132" s="3"/>
      <c r="I1132" s="2"/>
      <c r="J1132" s="2"/>
      <c r="K1132" s="3"/>
      <c r="L1132" s="3"/>
    </row>
    <row r="1133" spans="3:12" x14ac:dyDescent="0.25">
      <c r="C1133" s="3"/>
      <c r="D1133" s="3"/>
      <c r="E1133" s="1"/>
      <c r="F1133" s="1"/>
      <c r="G1133" s="3"/>
      <c r="I1133" s="2"/>
      <c r="J1133" s="2"/>
      <c r="K1133" s="3"/>
      <c r="L1133" s="3"/>
    </row>
    <row r="1134" spans="3:12" x14ac:dyDescent="0.25">
      <c r="C1134" s="3"/>
      <c r="D1134" s="3"/>
      <c r="E1134" s="1"/>
      <c r="F1134" s="1"/>
      <c r="G1134" s="3"/>
      <c r="I1134" s="2"/>
      <c r="J1134" s="2"/>
      <c r="K1134" s="3"/>
      <c r="L1134" s="3"/>
    </row>
    <row r="1135" spans="3:12" x14ac:dyDescent="0.25">
      <c r="C1135" s="3"/>
      <c r="D1135" s="3"/>
      <c r="E1135" s="1"/>
      <c r="F1135" s="1"/>
      <c r="G1135" s="3"/>
      <c r="I1135" s="2"/>
      <c r="J1135" s="2"/>
      <c r="K1135" s="3"/>
      <c r="L1135" s="3"/>
    </row>
    <row r="1136" spans="3:12" x14ac:dyDescent="0.25">
      <c r="C1136" s="3"/>
      <c r="D1136" s="3"/>
      <c r="E1136" s="1"/>
      <c r="F1136" s="1"/>
      <c r="G1136" s="3"/>
      <c r="I1136" s="2"/>
      <c r="J1136" s="2"/>
      <c r="K1136" s="3"/>
      <c r="L1136" s="3"/>
    </row>
    <row r="1137" spans="3:12" x14ac:dyDescent="0.25">
      <c r="C1137" s="3"/>
      <c r="D1137" s="3"/>
      <c r="E1137" s="1"/>
      <c r="F1137" s="1"/>
      <c r="G1137" s="3"/>
      <c r="I1137" s="2"/>
      <c r="J1137" s="2"/>
      <c r="K1137" s="3"/>
      <c r="L1137" s="3"/>
    </row>
    <row r="1138" spans="3:12" x14ac:dyDescent="0.25">
      <c r="C1138" s="3"/>
      <c r="D1138" s="3"/>
      <c r="E1138" s="1"/>
      <c r="F1138" s="1"/>
      <c r="G1138" s="3"/>
      <c r="I1138" s="2"/>
      <c r="J1138" s="2"/>
      <c r="K1138" s="3"/>
      <c r="L1138" s="3"/>
    </row>
    <row r="1139" spans="3:12" x14ac:dyDescent="0.25">
      <c r="C1139" s="3"/>
      <c r="D1139" s="3"/>
      <c r="E1139" s="1"/>
      <c r="F1139" s="1"/>
      <c r="G1139" s="3"/>
      <c r="I1139" s="2"/>
      <c r="J1139" s="2"/>
      <c r="K1139" s="3"/>
      <c r="L1139" s="3"/>
    </row>
    <row r="1140" spans="3:12" x14ac:dyDescent="0.25">
      <c r="C1140" s="3"/>
      <c r="D1140" s="3"/>
      <c r="E1140" s="1"/>
      <c r="F1140" s="1"/>
      <c r="G1140" s="3"/>
      <c r="I1140" s="2"/>
      <c r="J1140" s="2"/>
      <c r="K1140" s="3"/>
      <c r="L1140" s="3"/>
    </row>
    <row r="1141" spans="3:12" x14ac:dyDescent="0.25">
      <c r="C1141" s="3"/>
      <c r="D1141" s="3"/>
      <c r="E1141" s="1"/>
      <c r="F1141" s="1"/>
      <c r="G1141" s="3"/>
      <c r="I1141" s="2"/>
      <c r="J1141" s="2"/>
      <c r="K1141" s="3"/>
      <c r="L1141" s="3"/>
    </row>
    <row r="1142" spans="3:12" x14ac:dyDescent="0.25">
      <c r="C1142" s="3"/>
      <c r="D1142" s="3"/>
      <c r="E1142" s="1"/>
      <c r="F1142" s="1"/>
      <c r="G1142" s="3"/>
      <c r="I1142" s="2"/>
      <c r="J1142" s="2"/>
      <c r="K1142" s="3"/>
      <c r="L1142" s="3"/>
    </row>
    <row r="1143" spans="3:12" x14ac:dyDescent="0.25">
      <c r="C1143" s="3"/>
      <c r="D1143" s="3"/>
      <c r="E1143" s="1"/>
      <c r="F1143" s="1"/>
      <c r="G1143" s="3"/>
      <c r="I1143" s="2"/>
      <c r="J1143" s="2"/>
      <c r="K1143" s="3"/>
      <c r="L1143" s="3"/>
    </row>
    <row r="1144" spans="3:12" x14ac:dyDescent="0.25">
      <c r="C1144" s="3"/>
      <c r="D1144" s="3"/>
      <c r="E1144" s="1"/>
      <c r="F1144" s="1"/>
      <c r="G1144" s="3"/>
      <c r="I1144" s="2"/>
      <c r="J1144" s="2"/>
      <c r="K1144" s="3"/>
      <c r="L1144" s="3"/>
    </row>
    <row r="1145" spans="3:12" x14ac:dyDescent="0.25">
      <c r="C1145" s="3"/>
      <c r="D1145" s="3"/>
      <c r="E1145" s="1"/>
      <c r="F1145" s="1"/>
      <c r="G1145" s="3"/>
      <c r="I1145" s="2"/>
      <c r="J1145" s="2"/>
      <c r="K1145" s="3"/>
      <c r="L1145" s="3"/>
    </row>
    <row r="1146" spans="3:12" x14ac:dyDescent="0.25">
      <c r="C1146" s="3"/>
      <c r="D1146" s="3"/>
      <c r="E1146" s="1"/>
      <c r="F1146" s="1"/>
      <c r="G1146" s="3"/>
      <c r="I1146" s="2"/>
      <c r="J1146" s="2"/>
      <c r="K1146" s="3"/>
      <c r="L1146" s="3"/>
    </row>
    <row r="1147" spans="3:12" x14ac:dyDescent="0.25">
      <c r="C1147" s="3"/>
      <c r="D1147" s="3"/>
      <c r="E1147" s="1"/>
      <c r="F1147" s="1"/>
      <c r="G1147" s="3"/>
      <c r="I1147" s="2"/>
      <c r="J1147" s="2"/>
      <c r="K1147" s="3"/>
      <c r="L1147" s="3"/>
    </row>
    <row r="1148" spans="3:12" x14ac:dyDescent="0.25">
      <c r="C1148" s="3"/>
      <c r="D1148" s="3"/>
      <c r="E1148" s="1"/>
      <c r="F1148" s="1"/>
      <c r="G1148" s="3"/>
      <c r="I1148" s="2"/>
      <c r="J1148" s="2"/>
      <c r="K1148" s="3"/>
      <c r="L1148" s="3"/>
    </row>
    <row r="1149" spans="3:12" x14ac:dyDescent="0.25">
      <c r="C1149" s="3"/>
      <c r="D1149" s="3"/>
      <c r="E1149" s="1"/>
      <c r="F1149" s="1"/>
      <c r="G1149" s="3"/>
      <c r="I1149" s="2"/>
      <c r="J1149" s="2"/>
      <c r="K1149" s="3"/>
      <c r="L1149" s="3"/>
    </row>
    <row r="1150" spans="3:12" x14ac:dyDescent="0.25">
      <c r="C1150" s="3"/>
      <c r="D1150" s="3"/>
      <c r="E1150" s="1"/>
      <c r="F1150" s="1"/>
      <c r="G1150" s="3"/>
      <c r="I1150" s="2"/>
      <c r="J1150" s="2"/>
      <c r="K1150" s="3"/>
      <c r="L1150" s="3"/>
    </row>
    <row r="1151" spans="3:12" x14ac:dyDescent="0.25">
      <c r="C1151" s="3"/>
      <c r="D1151" s="3"/>
      <c r="E1151" s="1"/>
      <c r="F1151" s="1"/>
      <c r="G1151" s="3"/>
      <c r="I1151" s="2"/>
      <c r="J1151" s="2"/>
      <c r="K1151" s="3"/>
      <c r="L1151" s="3"/>
    </row>
    <row r="1152" spans="3:12" x14ac:dyDescent="0.25">
      <c r="C1152" s="3"/>
      <c r="D1152" s="3"/>
      <c r="E1152" s="1"/>
      <c r="F1152" s="1"/>
      <c r="G1152" s="3"/>
      <c r="I1152" s="2"/>
      <c r="J1152" s="2"/>
      <c r="K1152" s="3"/>
      <c r="L1152" s="3"/>
    </row>
    <row r="1153" spans="3:12" x14ac:dyDescent="0.25">
      <c r="C1153" s="3"/>
      <c r="D1153" s="3"/>
      <c r="E1153" s="1"/>
      <c r="F1153" s="1"/>
      <c r="G1153" s="3"/>
      <c r="I1153" s="2"/>
      <c r="J1153" s="2"/>
      <c r="K1153" s="3"/>
      <c r="L1153" s="3"/>
    </row>
    <row r="1154" spans="3:12" x14ac:dyDescent="0.25">
      <c r="C1154" s="3"/>
      <c r="D1154" s="3"/>
      <c r="E1154" s="1"/>
      <c r="F1154" s="1"/>
      <c r="G1154" s="3"/>
      <c r="I1154" s="2"/>
      <c r="J1154" s="2"/>
      <c r="K1154" s="3"/>
      <c r="L1154" s="3"/>
    </row>
    <row r="1155" spans="3:12" x14ac:dyDescent="0.25">
      <c r="C1155" s="3"/>
      <c r="D1155" s="3"/>
      <c r="E1155" s="1"/>
      <c r="F1155" s="1"/>
      <c r="G1155" s="3"/>
      <c r="I1155" s="2"/>
      <c r="J1155" s="2"/>
      <c r="K1155" s="3"/>
      <c r="L1155" s="3"/>
    </row>
    <row r="1156" spans="3:12" x14ac:dyDescent="0.25">
      <c r="C1156" s="3"/>
      <c r="D1156" s="3"/>
      <c r="E1156" s="1"/>
      <c r="F1156" s="1"/>
      <c r="G1156" s="3"/>
      <c r="I1156" s="2"/>
      <c r="J1156" s="2"/>
      <c r="K1156" s="3"/>
      <c r="L1156" s="3"/>
    </row>
    <row r="1157" spans="3:12" x14ac:dyDescent="0.25">
      <c r="C1157" s="3"/>
      <c r="D1157" s="3"/>
      <c r="E1157" s="1"/>
      <c r="F1157" s="1"/>
      <c r="G1157" s="3"/>
      <c r="I1157" s="2"/>
      <c r="J1157" s="2"/>
      <c r="K1157" s="3"/>
      <c r="L1157" s="3"/>
    </row>
    <row r="1158" spans="3:12" x14ac:dyDescent="0.25">
      <c r="C1158" s="3"/>
      <c r="D1158" s="3"/>
      <c r="E1158" s="1"/>
      <c r="F1158" s="1"/>
      <c r="G1158" s="3"/>
      <c r="I1158" s="2"/>
      <c r="J1158" s="2"/>
      <c r="K1158" s="3"/>
      <c r="L1158" s="3"/>
    </row>
    <row r="1159" spans="3:12" x14ac:dyDescent="0.25">
      <c r="C1159" s="3"/>
      <c r="D1159" s="3"/>
      <c r="E1159" s="1"/>
      <c r="F1159" s="1"/>
      <c r="G1159" s="3"/>
      <c r="I1159" s="2"/>
      <c r="J1159" s="2"/>
      <c r="K1159" s="3"/>
      <c r="L1159" s="3"/>
    </row>
    <row r="1160" spans="3:12" x14ac:dyDescent="0.25">
      <c r="C1160" s="3"/>
      <c r="D1160" s="3"/>
      <c r="E1160" s="1"/>
      <c r="F1160" s="1"/>
      <c r="G1160" s="3"/>
      <c r="I1160" s="2"/>
      <c r="J1160" s="2"/>
      <c r="K1160" s="3"/>
      <c r="L1160" s="3"/>
    </row>
    <row r="1161" spans="3:12" x14ac:dyDescent="0.25">
      <c r="C1161" s="3"/>
      <c r="D1161" s="3"/>
      <c r="E1161" s="1"/>
      <c r="F1161" s="1"/>
      <c r="G1161" s="3"/>
      <c r="I1161" s="2"/>
      <c r="J1161" s="2"/>
      <c r="K1161" s="3"/>
      <c r="L1161" s="3"/>
    </row>
    <row r="1162" spans="3:12" x14ac:dyDescent="0.25">
      <c r="C1162" s="3"/>
      <c r="D1162" s="3"/>
      <c r="E1162" s="1"/>
      <c r="F1162" s="1"/>
      <c r="G1162" s="3"/>
      <c r="I1162" s="2"/>
      <c r="J1162" s="2"/>
      <c r="K1162" s="3"/>
      <c r="L1162" s="3"/>
    </row>
    <row r="1163" spans="3:12" x14ac:dyDescent="0.25">
      <c r="C1163" s="3"/>
      <c r="D1163" s="3"/>
      <c r="E1163" s="1"/>
      <c r="F1163" s="1"/>
      <c r="G1163" s="3"/>
      <c r="I1163" s="2"/>
      <c r="J1163" s="2"/>
      <c r="K1163" s="3"/>
      <c r="L1163" s="3"/>
    </row>
    <row r="1164" spans="3:12" x14ac:dyDescent="0.25">
      <c r="C1164" s="3"/>
      <c r="D1164" s="3"/>
      <c r="E1164" s="1"/>
      <c r="F1164" s="1"/>
      <c r="G1164" s="3"/>
      <c r="I1164" s="2"/>
      <c r="J1164" s="2"/>
      <c r="K1164" s="3"/>
      <c r="L1164" s="3"/>
    </row>
    <row r="1165" spans="3:12" x14ac:dyDescent="0.25">
      <c r="C1165" s="3"/>
      <c r="D1165" s="3"/>
      <c r="E1165" s="1"/>
      <c r="F1165" s="1"/>
      <c r="G1165" s="3"/>
      <c r="I1165" s="2"/>
      <c r="J1165" s="2"/>
      <c r="K1165" s="3"/>
      <c r="L1165" s="3"/>
    </row>
    <row r="1166" spans="3:12" x14ac:dyDescent="0.25">
      <c r="C1166" s="3"/>
      <c r="D1166" s="3"/>
      <c r="E1166" s="1"/>
      <c r="F1166" s="1"/>
      <c r="G1166" s="3"/>
      <c r="I1166" s="2"/>
      <c r="J1166" s="2"/>
      <c r="K1166" s="3"/>
      <c r="L1166" s="3"/>
    </row>
    <row r="1167" spans="3:12" x14ac:dyDescent="0.25">
      <c r="C1167" s="3"/>
      <c r="D1167" s="3"/>
      <c r="E1167" s="1"/>
      <c r="F1167" s="1"/>
      <c r="G1167" s="3"/>
      <c r="I1167" s="2"/>
      <c r="J1167" s="2"/>
      <c r="K1167" s="3"/>
      <c r="L1167" s="3"/>
    </row>
    <row r="1168" spans="3:12" x14ac:dyDescent="0.25">
      <c r="C1168" s="3"/>
      <c r="D1168" s="3"/>
      <c r="E1168" s="1"/>
      <c r="F1168" s="1"/>
      <c r="G1168" s="3"/>
      <c r="I1168" s="2"/>
      <c r="J1168" s="2"/>
      <c r="K1168" s="3"/>
      <c r="L1168" s="3"/>
    </row>
    <row r="1169" spans="3:12" x14ac:dyDescent="0.25">
      <c r="C1169" s="3"/>
      <c r="D1169" s="3"/>
      <c r="E1169" s="1"/>
      <c r="F1169" s="1"/>
      <c r="G1169" s="3"/>
      <c r="I1169" s="2"/>
      <c r="J1169" s="2"/>
      <c r="K1169" s="3"/>
      <c r="L1169" s="3"/>
    </row>
    <row r="1170" spans="3:12" x14ac:dyDescent="0.25">
      <c r="C1170" s="3"/>
      <c r="D1170" s="3"/>
      <c r="E1170" s="1"/>
      <c r="F1170" s="1"/>
      <c r="G1170" s="3"/>
      <c r="I1170" s="2"/>
      <c r="J1170" s="2"/>
      <c r="K1170" s="3"/>
      <c r="L1170" s="3"/>
    </row>
    <row r="1171" spans="3:12" x14ac:dyDescent="0.25">
      <c r="C1171" s="3"/>
      <c r="D1171" s="3"/>
      <c r="E1171" s="1"/>
      <c r="F1171" s="1"/>
      <c r="G1171" s="3"/>
      <c r="I1171" s="2"/>
      <c r="J1171" s="2"/>
      <c r="K1171" s="3"/>
      <c r="L1171" s="3"/>
    </row>
    <row r="1172" spans="3:12" x14ac:dyDescent="0.25">
      <c r="C1172" s="3"/>
      <c r="D1172" s="3"/>
      <c r="E1172" s="1"/>
      <c r="F1172" s="1"/>
      <c r="G1172" s="3"/>
      <c r="I1172" s="2"/>
      <c r="J1172" s="2"/>
      <c r="K1172" s="3"/>
      <c r="L1172" s="3"/>
    </row>
    <row r="1173" spans="3:12" x14ac:dyDescent="0.25">
      <c r="C1173" s="3"/>
      <c r="D1173" s="3"/>
      <c r="E1173" s="1"/>
      <c r="F1173" s="1"/>
      <c r="G1173" s="3"/>
      <c r="I1173" s="2"/>
      <c r="J1173" s="2"/>
      <c r="K1173" s="3"/>
      <c r="L1173" s="3"/>
    </row>
    <row r="1174" spans="3:12" x14ac:dyDescent="0.25">
      <c r="C1174" s="3"/>
      <c r="D1174" s="3"/>
      <c r="E1174" s="1"/>
      <c r="F1174" s="1"/>
      <c r="G1174" s="3"/>
      <c r="I1174" s="2"/>
      <c r="J1174" s="2"/>
      <c r="K1174" s="3"/>
      <c r="L1174" s="3"/>
    </row>
    <row r="1175" spans="3:12" x14ac:dyDescent="0.25">
      <c r="C1175" s="3"/>
      <c r="D1175" s="3"/>
      <c r="E1175" s="1"/>
      <c r="F1175" s="1"/>
      <c r="G1175" s="3"/>
      <c r="I1175" s="2"/>
      <c r="J1175" s="2"/>
      <c r="K1175" s="3"/>
      <c r="L1175" s="3"/>
    </row>
    <row r="1176" spans="3:12" x14ac:dyDescent="0.25">
      <c r="C1176" s="3"/>
      <c r="D1176" s="3"/>
      <c r="E1176" s="1"/>
      <c r="F1176" s="1"/>
      <c r="G1176" s="3"/>
      <c r="I1176" s="2"/>
      <c r="J1176" s="2"/>
      <c r="K1176" s="3"/>
      <c r="L1176" s="3"/>
    </row>
    <row r="1177" spans="3:12" x14ac:dyDescent="0.25">
      <c r="C1177" s="3"/>
      <c r="D1177" s="3"/>
      <c r="E1177" s="1"/>
      <c r="F1177" s="1"/>
      <c r="G1177" s="3"/>
      <c r="I1177" s="2"/>
      <c r="J1177" s="2"/>
      <c r="K1177" s="3"/>
      <c r="L1177" s="3"/>
    </row>
    <row r="1178" spans="3:12" x14ac:dyDescent="0.25">
      <c r="C1178" s="3"/>
      <c r="D1178" s="3"/>
      <c r="E1178" s="1"/>
      <c r="F1178" s="1"/>
      <c r="G1178" s="3"/>
      <c r="I1178" s="2"/>
      <c r="J1178" s="2"/>
      <c r="K1178" s="3"/>
      <c r="L1178" s="3"/>
    </row>
    <row r="1179" spans="3:12" x14ac:dyDescent="0.25">
      <c r="C1179" s="3"/>
      <c r="D1179" s="3"/>
      <c r="E1179" s="1"/>
      <c r="F1179" s="1"/>
      <c r="G1179" s="3"/>
      <c r="I1179" s="2"/>
      <c r="J1179" s="2"/>
      <c r="K1179" s="3"/>
      <c r="L1179" s="3"/>
    </row>
    <row r="1180" spans="3:12" x14ac:dyDescent="0.25">
      <c r="C1180" s="3"/>
      <c r="D1180" s="3"/>
      <c r="E1180" s="1"/>
      <c r="F1180" s="1"/>
      <c r="G1180" s="3"/>
      <c r="I1180" s="2"/>
      <c r="J1180" s="2"/>
      <c r="K1180" s="3"/>
      <c r="L1180" s="3"/>
    </row>
    <row r="1181" spans="3:12" x14ac:dyDescent="0.25">
      <c r="C1181" s="3"/>
      <c r="D1181" s="3"/>
      <c r="E1181" s="1"/>
      <c r="F1181" s="1"/>
      <c r="G1181" s="3"/>
      <c r="I1181" s="2"/>
      <c r="J1181" s="2"/>
      <c r="K1181" s="3"/>
      <c r="L1181" s="3"/>
    </row>
    <row r="1182" spans="3:12" x14ac:dyDescent="0.25">
      <c r="C1182" s="3"/>
      <c r="D1182" s="3"/>
      <c r="E1182" s="1"/>
      <c r="F1182" s="1"/>
      <c r="G1182" s="3"/>
      <c r="I1182" s="2"/>
      <c r="J1182" s="2"/>
      <c r="K1182" s="3"/>
      <c r="L1182" s="3"/>
    </row>
    <row r="1183" spans="3:12" x14ac:dyDescent="0.25">
      <c r="C1183" s="3"/>
      <c r="D1183" s="3"/>
      <c r="E1183" s="1"/>
      <c r="F1183" s="1"/>
      <c r="G1183" s="3"/>
      <c r="I1183" s="2"/>
      <c r="J1183" s="2"/>
      <c r="K1183" s="3"/>
      <c r="L1183" s="3"/>
    </row>
    <row r="1184" spans="3:12" x14ac:dyDescent="0.25">
      <c r="C1184" s="3"/>
      <c r="D1184" s="3"/>
      <c r="E1184" s="1"/>
      <c r="F1184" s="1"/>
      <c r="G1184" s="3"/>
      <c r="I1184" s="2"/>
      <c r="J1184" s="2"/>
      <c r="K1184" s="3"/>
      <c r="L1184" s="3"/>
    </row>
    <row r="1185" spans="3:12" x14ac:dyDescent="0.25">
      <c r="C1185" s="3"/>
      <c r="D1185" s="3"/>
      <c r="E1185" s="1"/>
      <c r="F1185" s="1"/>
      <c r="G1185" s="3"/>
      <c r="I1185" s="2"/>
      <c r="J1185" s="2"/>
      <c r="K1185" s="3"/>
      <c r="L1185" s="3"/>
    </row>
    <row r="1186" spans="3:12" x14ac:dyDescent="0.25">
      <c r="C1186" s="3"/>
      <c r="D1186" s="3"/>
      <c r="E1186" s="1"/>
      <c r="F1186" s="1"/>
      <c r="G1186" s="3"/>
      <c r="I1186" s="2"/>
      <c r="J1186" s="2"/>
      <c r="K1186" s="3"/>
      <c r="L1186" s="3"/>
    </row>
    <row r="1187" spans="3:12" x14ac:dyDescent="0.25">
      <c r="C1187" s="3"/>
      <c r="D1187" s="3"/>
      <c r="E1187" s="1"/>
      <c r="F1187" s="1"/>
      <c r="G1187" s="3"/>
      <c r="I1187" s="2"/>
      <c r="J1187" s="2"/>
      <c r="K1187" s="3"/>
      <c r="L1187" s="3"/>
    </row>
    <row r="1188" spans="3:12" x14ac:dyDescent="0.25">
      <c r="C1188" s="3"/>
      <c r="D1188" s="3"/>
      <c r="E1188" s="1"/>
      <c r="F1188" s="1"/>
      <c r="G1188" s="3"/>
      <c r="I1188" s="2"/>
      <c r="J1188" s="2"/>
      <c r="K1188" s="3"/>
      <c r="L1188" s="3"/>
    </row>
    <row r="1189" spans="3:12" x14ac:dyDescent="0.25">
      <c r="C1189" s="3"/>
      <c r="D1189" s="3"/>
      <c r="E1189" s="1"/>
      <c r="F1189" s="1"/>
      <c r="G1189" s="3"/>
      <c r="I1189" s="2"/>
      <c r="J1189" s="2"/>
      <c r="K1189" s="3"/>
      <c r="L1189" s="3"/>
    </row>
    <row r="1190" spans="3:12" x14ac:dyDescent="0.25">
      <c r="C1190" s="3"/>
      <c r="D1190" s="3"/>
      <c r="E1190" s="1"/>
      <c r="F1190" s="1"/>
      <c r="G1190" s="3"/>
      <c r="I1190" s="2"/>
      <c r="J1190" s="2"/>
      <c r="K1190" s="3"/>
      <c r="L1190" s="3"/>
    </row>
    <row r="1191" spans="3:12" x14ac:dyDescent="0.25">
      <c r="C1191" s="3"/>
      <c r="D1191" s="3"/>
      <c r="E1191" s="1"/>
      <c r="F1191" s="1"/>
      <c r="G1191" s="3"/>
      <c r="I1191" s="2"/>
      <c r="J1191" s="2"/>
      <c r="K1191" s="3"/>
      <c r="L1191" s="3"/>
    </row>
    <row r="1192" spans="3:12" x14ac:dyDescent="0.25">
      <c r="C1192" s="3"/>
      <c r="D1192" s="3"/>
      <c r="E1192" s="1"/>
      <c r="F1192" s="1"/>
      <c r="G1192" s="3"/>
      <c r="I1192" s="2"/>
      <c r="J1192" s="2"/>
      <c r="K1192" s="3"/>
      <c r="L1192" s="3"/>
    </row>
    <row r="1193" spans="3:12" x14ac:dyDescent="0.25">
      <c r="C1193" s="3"/>
      <c r="D1193" s="3"/>
      <c r="E1193" s="1"/>
      <c r="F1193" s="1"/>
      <c r="G1193" s="3"/>
      <c r="I1193" s="2"/>
      <c r="J1193" s="2"/>
      <c r="K1193" s="3"/>
      <c r="L1193" s="3"/>
    </row>
    <row r="1194" spans="3:12" x14ac:dyDescent="0.25">
      <c r="C1194" s="3"/>
      <c r="D1194" s="3"/>
      <c r="E1194" s="1"/>
      <c r="F1194" s="1"/>
      <c r="G1194" s="3"/>
      <c r="I1194" s="2"/>
      <c r="J1194" s="2"/>
      <c r="K1194" s="3"/>
      <c r="L1194" s="3"/>
    </row>
    <row r="1195" spans="3:12" x14ac:dyDescent="0.25">
      <c r="C1195" s="3"/>
      <c r="D1195" s="3"/>
      <c r="E1195" s="1"/>
      <c r="F1195" s="1"/>
      <c r="G1195" s="3"/>
      <c r="I1195" s="2"/>
      <c r="J1195" s="2"/>
      <c r="K1195" s="3"/>
      <c r="L1195" s="3"/>
    </row>
    <row r="1196" spans="3:12" x14ac:dyDescent="0.25">
      <c r="C1196" s="3"/>
      <c r="D1196" s="3"/>
      <c r="E1196" s="1"/>
      <c r="F1196" s="1"/>
      <c r="G1196" s="3"/>
      <c r="I1196" s="2"/>
      <c r="J1196" s="2"/>
      <c r="K1196" s="3"/>
      <c r="L1196" s="3"/>
    </row>
    <row r="1197" spans="3:12" x14ac:dyDescent="0.25">
      <c r="C1197" s="3"/>
      <c r="D1197" s="3"/>
      <c r="E1197" s="1"/>
      <c r="F1197" s="1"/>
      <c r="G1197" s="3"/>
      <c r="I1197" s="2"/>
      <c r="J1197" s="2"/>
      <c r="K1197" s="3"/>
      <c r="L1197" s="3"/>
    </row>
    <row r="1198" spans="3:12" x14ac:dyDescent="0.25">
      <c r="C1198" s="3"/>
      <c r="D1198" s="3"/>
      <c r="E1198" s="1"/>
      <c r="F1198" s="1"/>
      <c r="G1198" s="3"/>
      <c r="I1198" s="2"/>
      <c r="J1198" s="2"/>
      <c r="K1198" s="3"/>
      <c r="L1198" s="3"/>
    </row>
    <row r="1199" spans="3:12" x14ac:dyDescent="0.25">
      <c r="C1199" s="3"/>
      <c r="D1199" s="3"/>
      <c r="E1199" s="1"/>
      <c r="F1199" s="1"/>
      <c r="G1199" s="3"/>
      <c r="I1199" s="2"/>
      <c r="J1199" s="2"/>
      <c r="K1199" s="3"/>
      <c r="L1199" s="3"/>
    </row>
    <row r="1200" spans="3:12" x14ac:dyDescent="0.25">
      <c r="C1200" s="3"/>
      <c r="D1200" s="3"/>
      <c r="E1200" s="1"/>
      <c r="F1200" s="1"/>
      <c r="G1200" s="3"/>
      <c r="I1200" s="2"/>
      <c r="J1200" s="2"/>
      <c r="K1200" s="3"/>
      <c r="L1200" s="3"/>
    </row>
    <row r="1201" spans="3:12" x14ac:dyDescent="0.25">
      <c r="C1201" s="3"/>
      <c r="D1201" s="3"/>
      <c r="E1201" s="1"/>
      <c r="F1201" s="1"/>
      <c r="G1201" s="3"/>
      <c r="I1201" s="2"/>
      <c r="J1201" s="2"/>
      <c r="K1201" s="3"/>
      <c r="L1201" s="3"/>
    </row>
    <row r="1202" spans="3:12" x14ac:dyDescent="0.25">
      <c r="C1202" s="3"/>
      <c r="D1202" s="3"/>
      <c r="E1202" s="1"/>
      <c r="F1202" s="1"/>
      <c r="G1202" s="3"/>
      <c r="I1202" s="2"/>
      <c r="J1202" s="2"/>
      <c r="K1202" s="3"/>
      <c r="L1202" s="3"/>
    </row>
    <row r="1203" spans="3:12" x14ac:dyDescent="0.25">
      <c r="C1203" s="3"/>
      <c r="D1203" s="3"/>
      <c r="E1203" s="1"/>
      <c r="F1203" s="1"/>
      <c r="G1203" s="3"/>
      <c r="I1203" s="2"/>
      <c r="J1203" s="2"/>
      <c r="K1203" s="3"/>
      <c r="L1203" s="3"/>
    </row>
    <row r="1204" spans="3:12" x14ac:dyDescent="0.25">
      <c r="C1204" s="3"/>
      <c r="D1204" s="3"/>
      <c r="E1204" s="1"/>
      <c r="F1204" s="1"/>
      <c r="G1204" s="3"/>
      <c r="I1204" s="2"/>
      <c r="J1204" s="2"/>
      <c r="K1204" s="3"/>
      <c r="L1204" s="3"/>
    </row>
    <row r="1205" spans="3:12" x14ac:dyDescent="0.25">
      <c r="C1205" s="3"/>
      <c r="D1205" s="3"/>
      <c r="E1205" s="1"/>
      <c r="F1205" s="1"/>
      <c r="G1205" s="3"/>
      <c r="I1205" s="2"/>
      <c r="J1205" s="2"/>
      <c r="K1205" s="3"/>
      <c r="L1205" s="3"/>
    </row>
    <row r="1206" spans="3:12" x14ac:dyDescent="0.25">
      <c r="C1206" s="3"/>
      <c r="D1206" s="3"/>
      <c r="E1206" s="1"/>
      <c r="F1206" s="1"/>
      <c r="G1206" s="3"/>
      <c r="I1206" s="2"/>
      <c r="J1206" s="2"/>
      <c r="K1206" s="3"/>
      <c r="L1206" s="3"/>
    </row>
    <row r="1207" spans="3:12" x14ac:dyDescent="0.25">
      <c r="C1207" s="3"/>
      <c r="D1207" s="3"/>
      <c r="E1207" s="1"/>
      <c r="F1207" s="1"/>
      <c r="G1207" s="3"/>
      <c r="I1207" s="2"/>
      <c r="J1207" s="2"/>
      <c r="K1207" s="3"/>
      <c r="L1207" s="3"/>
    </row>
    <row r="1208" spans="3:12" x14ac:dyDescent="0.25">
      <c r="C1208" s="3"/>
      <c r="D1208" s="3"/>
      <c r="E1208" s="1"/>
      <c r="F1208" s="1"/>
      <c r="G1208" s="3"/>
      <c r="I1208" s="2"/>
      <c r="J1208" s="2"/>
      <c r="K1208" s="3"/>
      <c r="L1208" s="3"/>
    </row>
    <row r="1209" spans="3:12" x14ac:dyDescent="0.25">
      <c r="C1209" s="3"/>
      <c r="D1209" s="3"/>
      <c r="E1209" s="1"/>
      <c r="F1209" s="1"/>
      <c r="G1209" s="3"/>
      <c r="I1209" s="2"/>
      <c r="J1209" s="2"/>
      <c r="K1209" s="3"/>
      <c r="L1209" s="3"/>
    </row>
    <row r="1210" spans="3:12" x14ac:dyDescent="0.25">
      <c r="C1210" s="3"/>
      <c r="D1210" s="3"/>
      <c r="E1210" s="1"/>
      <c r="F1210" s="1"/>
      <c r="G1210" s="3"/>
      <c r="I1210" s="2"/>
      <c r="J1210" s="2"/>
      <c r="K1210" s="3"/>
      <c r="L1210" s="3"/>
    </row>
    <row r="1211" spans="3:12" x14ac:dyDescent="0.25">
      <c r="C1211" s="3"/>
      <c r="D1211" s="3"/>
      <c r="E1211" s="1"/>
      <c r="F1211" s="1"/>
      <c r="G1211" s="3"/>
      <c r="I1211" s="2"/>
      <c r="J1211" s="2"/>
      <c r="K1211" s="3"/>
      <c r="L1211" s="3"/>
    </row>
    <row r="1212" spans="3:12" x14ac:dyDescent="0.25">
      <c r="C1212" s="3"/>
      <c r="D1212" s="3"/>
      <c r="E1212" s="1"/>
      <c r="F1212" s="1"/>
      <c r="G1212" s="3"/>
      <c r="I1212" s="2"/>
      <c r="J1212" s="2"/>
      <c r="K1212" s="3"/>
      <c r="L1212" s="3"/>
    </row>
    <row r="1213" spans="3:12" x14ac:dyDescent="0.25">
      <c r="C1213" s="3"/>
      <c r="D1213" s="3"/>
      <c r="E1213" s="1"/>
      <c r="F1213" s="1"/>
      <c r="G1213" s="3"/>
      <c r="I1213" s="2"/>
      <c r="J1213" s="2"/>
      <c r="K1213" s="3"/>
      <c r="L1213" s="3"/>
    </row>
    <row r="1214" spans="3:12" x14ac:dyDescent="0.25">
      <c r="C1214" s="3"/>
      <c r="D1214" s="3"/>
      <c r="E1214" s="1"/>
      <c r="F1214" s="1"/>
      <c r="G1214" s="3"/>
      <c r="I1214" s="2"/>
      <c r="J1214" s="2"/>
      <c r="K1214" s="3"/>
      <c r="L1214" s="3"/>
    </row>
    <row r="1215" spans="3:12" x14ac:dyDescent="0.25">
      <c r="C1215" s="3"/>
      <c r="D1215" s="3"/>
      <c r="E1215" s="1"/>
      <c r="F1215" s="1"/>
      <c r="G1215" s="3"/>
      <c r="I1215" s="2"/>
      <c r="J1215" s="2"/>
      <c r="K1215" s="3"/>
      <c r="L1215" s="3"/>
    </row>
    <row r="1216" spans="3:12" x14ac:dyDescent="0.25">
      <c r="C1216" s="3"/>
      <c r="D1216" s="3"/>
      <c r="E1216" s="1"/>
      <c r="F1216" s="1"/>
      <c r="G1216" s="3"/>
      <c r="I1216" s="2"/>
      <c r="J1216" s="2"/>
      <c r="K1216" s="3"/>
      <c r="L1216" s="3"/>
    </row>
    <row r="1217" spans="3:12" x14ac:dyDescent="0.25">
      <c r="C1217" s="3"/>
      <c r="D1217" s="3"/>
      <c r="E1217" s="1"/>
      <c r="F1217" s="1"/>
      <c r="G1217" s="3"/>
      <c r="I1217" s="2"/>
      <c r="J1217" s="2"/>
      <c r="K1217" s="3"/>
      <c r="L1217" s="3"/>
    </row>
    <row r="1218" spans="3:12" x14ac:dyDescent="0.25">
      <c r="C1218" s="3"/>
      <c r="D1218" s="3"/>
      <c r="E1218" s="1"/>
      <c r="F1218" s="1"/>
      <c r="G1218" s="3"/>
      <c r="I1218" s="2"/>
      <c r="J1218" s="2"/>
      <c r="K1218" s="3"/>
      <c r="L1218" s="3"/>
    </row>
    <row r="1219" spans="3:12" x14ac:dyDescent="0.25">
      <c r="C1219" s="3"/>
      <c r="D1219" s="3"/>
      <c r="E1219" s="1"/>
      <c r="F1219" s="1"/>
      <c r="G1219" s="3"/>
      <c r="I1219" s="2"/>
      <c r="J1219" s="2"/>
      <c r="K1219" s="3"/>
      <c r="L1219" s="3"/>
    </row>
    <row r="1220" spans="3:12" x14ac:dyDescent="0.25">
      <c r="C1220" s="3"/>
      <c r="D1220" s="3"/>
      <c r="E1220" s="1"/>
      <c r="F1220" s="1"/>
      <c r="G1220" s="3"/>
      <c r="I1220" s="2"/>
      <c r="J1220" s="2"/>
      <c r="K1220" s="3"/>
      <c r="L1220" s="3"/>
    </row>
    <row r="1221" spans="3:12" x14ac:dyDescent="0.25">
      <c r="C1221" s="3"/>
      <c r="D1221" s="3"/>
      <c r="E1221" s="1"/>
      <c r="F1221" s="1"/>
      <c r="G1221" s="3"/>
      <c r="I1221" s="2"/>
      <c r="J1221" s="2"/>
      <c r="K1221" s="3"/>
      <c r="L1221" s="3"/>
    </row>
    <row r="1222" spans="3:12" x14ac:dyDescent="0.25">
      <c r="C1222" s="3"/>
      <c r="D1222" s="3"/>
      <c r="E1222" s="1"/>
      <c r="F1222" s="1"/>
      <c r="G1222" s="3"/>
      <c r="I1222" s="2"/>
      <c r="J1222" s="2"/>
      <c r="K1222" s="3"/>
      <c r="L1222" s="3"/>
    </row>
    <row r="1223" spans="3:12" x14ac:dyDescent="0.25">
      <c r="C1223" s="3"/>
      <c r="D1223" s="3"/>
      <c r="E1223" s="1"/>
      <c r="F1223" s="1"/>
      <c r="G1223" s="3"/>
      <c r="I1223" s="2"/>
      <c r="J1223" s="2"/>
      <c r="K1223" s="3"/>
      <c r="L1223" s="3"/>
    </row>
    <row r="1224" spans="3:12" x14ac:dyDescent="0.25">
      <c r="C1224" s="3"/>
      <c r="D1224" s="3"/>
      <c r="E1224" s="1"/>
      <c r="F1224" s="1"/>
      <c r="G1224" s="3"/>
      <c r="I1224" s="2"/>
      <c r="J1224" s="2"/>
      <c r="K1224" s="3"/>
      <c r="L1224" s="3"/>
    </row>
    <row r="1225" spans="3:12" x14ac:dyDescent="0.25">
      <c r="C1225" s="3"/>
      <c r="D1225" s="3"/>
      <c r="E1225" s="1"/>
      <c r="F1225" s="1"/>
      <c r="G1225" s="3"/>
      <c r="I1225" s="2"/>
      <c r="J1225" s="2"/>
      <c r="K1225" s="3"/>
      <c r="L1225" s="3"/>
    </row>
    <row r="1226" spans="3:12" x14ac:dyDescent="0.25">
      <c r="C1226" s="3"/>
      <c r="D1226" s="3"/>
      <c r="E1226" s="1"/>
      <c r="F1226" s="1"/>
      <c r="G1226" s="3"/>
      <c r="I1226" s="2"/>
      <c r="J1226" s="2"/>
      <c r="K1226" s="3"/>
      <c r="L1226" s="3"/>
    </row>
    <row r="1227" spans="3:12" x14ac:dyDescent="0.25">
      <c r="C1227" s="3"/>
      <c r="D1227" s="3"/>
      <c r="E1227" s="1"/>
      <c r="F1227" s="1"/>
      <c r="G1227" s="3"/>
      <c r="I1227" s="2"/>
      <c r="J1227" s="2"/>
      <c r="K1227" s="3"/>
      <c r="L1227" s="3"/>
    </row>
    <row r="1228" spans="3:12" x14ac:dyDescent="0.25">
      <c r="C1228" s="3"/>
      <c r="D1228" s="3"/>
      <c r="E1228" s="1"/>
      <c r="F1228" s="1"/>
      <c r="G1228" s="3"/>
      <c r="I1228" s="2"/>
      <c r="J1228" s="2"/>
      <c r="K1228" s="3"/>
      <c r="L1228" s="3"/>
    </row>
    <row r="1229" spans="3:12" x14ac:dyDescent="0.25">
      <c r="C1229" s="3"/>
      <c r="D1229" s="3"/>
      <c r="E1229" s="1"/>
      <c r="F1229" s="1"/>
      <c r="G1229" s="3"/>
      <c r="I1229" s="2"/>
      <c r="J1229" s="2"/>
      <c r="K1229" s="3"/>
      <c r="L1229" s="3"/>
    </row>
    <row r="1230" spans="3:12" x14ac:dyDescent="0.25">
      <c r="C1230" s="3"/>
      <c r="D1230" s="3"/>
      <c r="E1230" s="1"/>
      <c r="F1230" s="1"/>
      <c r="G1230" s="3"/>
      <c r="I1230" s="2"/>
      <c r="J1230" s="2"/>
      <c r="K1230" s="3"/>
      <c r="L1230" s="3"/>
    </row>
    <row r="1231" spans="3:12" x14ac:dyDescent="0.25">
      <c r="C1231" s="3"/>
      <c r="D1231" s="3"/>
      <c r="E1231" s="1"/>
      <c r="F1231" s="1"/>
      <c r="G1231" s="3"/>
      <c r="I1231" s="2"/>
      <c r="J1231" s="2"/>
      <c r="K1231" s="3"/>
      <c r="L1231" s="3"/>
    </row>
    <row r="1232" spans="3:12" x14ac:dyDescent="0.25">
      <c r="C1232" s="3"/>
      <c r="D1232" s="3"/>
      <c r="E1232" s="1"/>
      <c r="F1232" s="1"/>
      <c r="G1232" s="3"/>
      <c r="I1232" s="2"/>
      <c r="J1232" s="2"/>
      <c r="K1232" s="3"/>
      <c r="L1232" s="3"/>
    </row>
    <row r="1233" spans="3:12" x14ac:dyDescent="0.25">
      <c r="C1233" s="3"/>
      <c r="D1233" s="3"/>
      <c r="E1233" s="1"/>
      <c r="F1233" s="1"/>
      <c r="G1233" s="3"/>
      <c r="I1233" s="2"/>
      <c r="J1233" s="2"/>
      <c r="K1233" s="3"/>
      <c r="L1233" s="3"/>
    </row>
    <row r="1234" spans="3:12" x14ac:dyDescent="0.25">
      <c r="C1234" s="3"/>
      <c r="D1234" s="3"/>
      <c r="E1234" s="1"/>
      <c r="F1234" s="1"/>
      <c r="G1234" s="3"/>
      <c r="I1234" s="2"/>
      <c r="J1234" s="2"/>
      <c r="K1234" s="3"/>
      <c r="L1234" s="3"/>
    </row>
    <row r="1235" spans="3:12" x14ac:dyDescent="0.25">
      <c r="C1235" s="3"/>
      <c r="D1235" s="3"/>
      <c r="E1235" s="1"/>
      <c r="F1235" s="1"/>
      <c r="G1235" s="3"/>
      <c r="I1235" s="2"/>
      <c r="J1235" s="2"/>
      <c r="K1235" s="3"/>
      <c r="L1235" s="3"/>
    </row>
    <row r="1236" spans="3:12" x14ac:dyDescent="0.25">
      <c r="C1236" s="3"/>
      <c r="D1236" s="3"/>
      <c r="E1236" s="1"/>
      <c r="F1236" s="1"/>
      <c r="G1236" s="3"/>
      <c r="I1236" s="2"/>
      <c r="J1236" s="2"/>
      <c r="K1236" s="3"/>
      <c r="L1236" s="3"/>
    </row>
    <row r="1237" spans="3:12" x14ac:dyDescent="0.25">
      <c r="C1237" s="3"/>
      <c r="D1237" s="3"/>
      <c r="E1237" s="1"/>
      <c r="F1237" s="1"/>
      <c r="G1237" s="3"/>
      <c r="I1237" s="2"/>
      <c r="J1237" s="2"/>
      <c r="K1237" s="3"/>
      <c r="L1237" s="3"/>
    </row>
    <row r="1238" spans="3:12" x14ac:dyDescent="0.25">
      <c r="C1238" s="3"/>
      <c r="D1238" s="3"/>
      <c r="E1238" s="1"/>
      <c r="F1238" s="1"/>
      <c r="G1238" s="3"/>
      <c r="I1238" s="2"/>
      <c r="J1238" s="2"/>
      <c r="K1238" s="3"/>
      <c r="L1238" s="3"/>
    </row>
    <row r="1239" spans="3:12" x14ac:dyDescent="0.25">
      <c r="C1239" s="3"/>
      <c r="D1239" s="3"/>
      <c r="E1239" s="1"/>
      <c r="F1239" s="1"/>
      <c r="G1239" s="3"/>
      <c r="I1239" s="2"/>
      <c r="J1239" s="2"/>
      <c r="K1239" s="3"/>
      <c r="L1239" s="3"/>
    </row>
    <row r="1240" spans="3:12" x14ac:dyDescent="0.25">
      <c r="C1240" s="3"/>
      <c r="D1240" s="3"/>
      <c r="E1240" s="1"/>
      <c r="F1240" s="1"/>
      <c r="G1240" s="3"/>
      <c r="I1240" s="2"/>
      <c r="J1240" s="2"/>
      <c r="K1240" s="3"/>
      <c r="L1240" s="3"/>
    </row>
    <row r="1241" spans="3:12" x14ac:dyDescent="0.25">
      <c r="C1241" s="3"/>
      <c r="D1241" s="3"/>
      <c r="E1241" s="1"/>
      <c r="F1241" s="1"/>
      <c r="G1241" s="3"/>
      <c r="I1241" s="2"/>
      <c r="J1241" s="2"/>
      <c r="K1241" s="3"/>
      <c r="L1241" s="3"/>
    </row>
    <row r="1242" spans="3:12" x14ac:dyDescent="0.25">
      <c r="C1242" s="3"/>
      <c r="D1242" s="3"/>
      <c r="E1242" s="1"/>
      <c r="F1242" s="1"/>
      <c r="G1242" s="3"/>
      <c r="I1242" s="2"/>
      <c r="J1242" s="2"/>
      <c r="K1242" s="3"/>
      <c r="L1242" s="3"/>
    </row>
    <row r="1243" spans="3:12" x14ac:dyDescent="0.25">
      <c r="C1243" s="3"/>
      <c r="D1243" s="3"/>
      <c r="E1243" s="1"/>
      <c r="F1243" s="1"/>
      <c r="G1243" s="3"/>
      <c r="I1243" s="2"/>
      <c r="J1243" s="2"/>
      <c r="K1243" s="3"/>
      <c r="L1243" s="3"/>
    </row>
    <row r="1244" spans="3:12" x14ac:dyDescent="0.25">
      <c r="C1244" s="3"/>
      <c r="D1244" s="3"/>
      <c r="E1244" s="1"/>
      <c r="F1244" s="1"/>
      <c r="G1244" s="3"/>
      <c r="I1244" s="2"/>
      <c r="J1244" s="2"/>
      <c r="K1244" s="3"/>
      <c r="L1244" s="3"/>
    </row>
    <row r="1245" spans="3:12" x14ac:dyDescent="0.25">
      <c r="C1245" s="3"/>
      <c r="D1245" s="3"/>
      <c r="E1245" s="1"/>
      <c r="F1245" s="1"/>
      <c r="G1245" s="3"/>
      <c r="I1245" s="2"/>
      <c r="J1245" s="2"/>
      <c r="K1245" s="3"/>
      <c r="L1245" s="3"/>
    </row>
    <row r="1246" spans="3:12" x14ac:dyDescent="0.25">
      <c r="C1246" s="3"/>
      <c r="D1246" s="3"/>
      <c r="E1246" s="1"/>
      <c r="F1246" s="1"/>
      <c r="G1246" s="3"/>
      <c r="I1246" s="2"/>
      <c r="J1246" s="2"/>
      <c r="K1246" s="3"/>
      <c r="L1246" s="3"/>
    </row>
    <row r="1247" spans="3:12" x14ac:dyDescent="0.25">
      <c r="C1247" s="3"/>
      <c r="D1247" s="3"/>
      <c r="E1247" s="1"/>
      <c r="F1247" s="1"/>
      <c r="G1247" s="3"/>
      <c r="I1247" s="2"/>
      <c r="J1247" s="2"/>
      <c r="K1247" s="3"/>
      <c r="L1247" s="3"/>
    </row>
    <row r="1248" spans="3:12" x14ac:dyDescent="0.25">
      <c r="C1248" s="3"/>
      <c r="D1248" s="3"/>
      <c r="E1248" s="1"/>
      <c r="F1248" s="1"/>
      <c r="G1248" s="3"/>
      <c r="I1248" s="2"/>
      <c r="J1248" s="2"/>
      <c r="K1248" s="3"/>
      <c r="L1248" s="3"/>
    </row>
    <row r="1249" spans="3:12" x14ac:dyDescent="0.25">
      <c r="C1249" s="3"/>
      <c r="D1249" s="3"/>
      <c r="E1249" s="1"/>
      <c r="F1249" s="1"/>
      <c r="G1249" s="3"/>
      <c r="I1249" s="2"/>
      <c r="J1249" s="2"/>
      <c r="K1249" s="3"/>
      <c r="L1249" s="3"/>
    </row>
    <row r="1250" spans="3:12" x14ac:dyDescent="0.25">
      <c r="C1250" s="3"/>
      <c r="D1250" s="3"/>
      <c r="E1250" s="1"/>
      <c r="F1250" s="1"/>
      <c r="G1250" s="3"/>
      <c r="I1250" s="2"/>
      <c r="J1250" s="2"/>
      <c r="K1250" s="3"/>
      <c r="L1250" s="3"/>
    </row>
    <row r="1251" spans="3:12" x14ac:dyDescent="0.25">
      <c r="C1251" s="3"/>
      <c r="D1251" s="3"/>
      <c r="E1251" s="1"/>
      <c r="F1251" s="1"/>
      <c r="G1251" s="3"/>
      <c r="I1251" s="2"/>
      <c r="J1251" s="2"/>
      <c r="K1251" s="3"/>
      <c r="L1251" s="3"/>
    </row>
    <row r="1252" spans="3:12" x14ac:dyDescent="0.25">
      <c r="C1252" s="3"/>
      <c r="D1252" s="3"/>
      <c r="E1252" s="1"/>
      <c r="F1252" s="1"/>
      <c r="G1252" s="3"/>
      <c r="I1252" s="2"/>
      <c r="J1252" s="2"/>
      <c r="K1252" s="3"/>
      <c r="L1252" s="3"/>
    </row>
    <row r="1253" spans="3:12" x14ac:dyDescent="0.25">
      <c r="C1253" s="3"/>
      <c r="D1253" s="3"/>
      <c r="E1253" s="1"/>
      <c r="F1253" s="1"/>
      <c r="G1253" s="3"/>
      <c r="I1253" s="2"/>
      <c r="J1253" s="2"/>
      <c r="K1253" s="3"/>
      <c r="L1253" s="3"/>
    </row>
    <row r="1254" spans="3:12" x14ac:dyDescent="0.25">
      <c r="C1254" s="3"/>
      <c r="D1254" s="3"/>
      <c r="E1254" s="1"/>
      <c r="F1254" s="1"/>
      <c r="G1254" s="3"/>
      <c r="I1254" s="2"/>
      <c r="J1254" s="2"/>
      <c r="K1254" s="3"/>
      <c r="L1254" s="3"/>
    </row>
    <row r="1255" spans="3:12" x14ac:dyDescent="0.25">
      <c r="C1255" s="3"/>
      <c r="D1255" s="3"/>
      <c r="E1255" s="1"/>
      <c r="F1255" s="1"/>
      <c r="G1255" s="3"/>
      <c r="I1255" s="2"/>
      <c r="J1255" s="2"/>
      <c r="K1255" s="3"/>
      <c r="L1255" s="3"/>
    </row>
    <row r="1256" spans="3:12" x14ac:dyDescent="0.25">
      <c r="C1256" s="3"/>
      <c r="D1256" s="3"/>
      <c r="E1256" s="1"/>
      <c r="F1256" s="1"/>
      <c r="G1256" s="3"/>
      <c r="I1256" s="2"/>
      <c r="J1256" s="2"/>
      <c r="K1256" s="3"/>
      <c r="L1256" s="3"/>
    </row>
    <row r="1257" spans="3:12" x14ac:dyDescent="0.25">
      <c r="C1257" s="3"/>
      <c r="D1257" s="3"/>
      <c r="E1257" s="1"/>
      <c r="F1257" s="1"/>
      <c r="G1257" s="3"/>
      <c r="I1257" s="2"/>
      <c r="J1257" s="2"/>
      <c r="K1257" s="3"/>
      <c r="L1257" s="3"/>
    </row>
    <row r="1258" spans="3:12" x14ac:dyDescent="0.25">
      <c r="C1258" s="3"/>
      <c r="D1258" s="3"/>
      <c r="E1258" s="1"/>
      <c r="F1258" s="1"/>
      <c r="G1258" s="3"/>
      <c r="I1258" s="2"/>
      <c r="J1258" s="2"/>
      <c r="K1258" s="3"/>
      <c r="L1258" s="3"/>
    </row>
    <row r="1259" spans="3:12" x14ac:dyDescent="0.25">
      <c r="C1259" s="3"/>
      <c r="D1259" s="3"/>
      <c r="E1259" s="1"/>
      <c r="F1259" s="1"/>
      <c r="G1259" s="3"/>
      <c r="I1259" s="2"/>
      <c r="J1259" s="2"/>
      <c r="K1259" s="3"/>
      <c r="L1259" s="3"/>
    </row>
    <row r="1260" spans="3:12" x14ac:dyDescent="0.25">
      <c r="C1260" s="3"/>
      <c r="D1260" s="3"/>
      <c r="E1260" s="1"/>
      <c r="F1260" s="1"/>
      <c r="G1260" s="3"/>
      <c r="I1260" s="2"/>
      <c r="J1260" s="2"/>
      <c r="K1260" s="3"/>
      <c r="L1260" s="3"/>
    </row>
    <row r="1261" spans="3:12" x14ac:dyDescent="0.25">
      <c r="C1261" s="3"/>
      <c r="D1261" s="3"/>
      <c r="E1261" s="1"/>
      <c r="F1261" s="1"/>
      <c r="G1261" s="3"/>
      <c r="I1261" s="2"/>
      <c r="J1261" s="2"/>
      <c r="K1261" s="3"/>
      <c r="L1261" s="3"/>
    </row>
    <row r="1262" spans="3:12" x14ac:dyDescent="0.25">
      <c r="C1262" s="3"/>
      <c r="D1262" s="3"/>
      <c r="E1262" s="1"/>
      <c r="F1262" s="1"/>
      <c r="G1262" s="3"/>
      <c r="I1262" s="2"/>
      <c r="J1262" s="2"/>
      <c r="K1262" s="3"/>
      <c r="L1262" s="3"/>
    </row>
    <row r="1263" spans="3:12" x14ac:dyDescent="0.25">
      <c r="C1263" s="3"/>
      <c r="D1263" s="3"/>
      <c r="E1263" s="1"/>
      <c r="F1263" s="1"/>
      <c r="G1263" s="3"/>
      <c r="I1263" s="2"/>
      <c r="J1263" s="2"/>
      <c r="K1263" s="3"/>
      <c r="L1263" s="3"/>
    </row>
    <row r="1264" spans="3:12" x14ac:dyDescent="0.25">
      <c r="C1264" s="3"/>
      <c r="D1264" s="3"/>
      <c r="E1264" s="1"/>
      <c r="F1264" s="1"/>
      <c r="G1264" s="3"/>
      <c r="I1264" s="2"/>
      <c r="J1264" s="2"/>
      <c r="K1264" s="3"/>
      <c r="L1264" s="3"/>
    </row>
    <row r="1265" spans="3:12" x14ac:dyDescent="0.25">
      <c r="C1265" s="3"/>
      <c r="D1265" s="3"/>
      <c r="E1265" s="1"/>
      <c r="F1265" s="1"/>
      <c r="G1265" s="3"/>
      <c r="I1265" s="2"/>
      <c r="J1265" s="2"/>
      <c r="K1265" s="3"/>
      <c r="L1265" s="3"/>
    </row>
    <row r="1266" spans="3:12" x14ac:dyDescent="0.25">
      <c r="C1266" s="3"/>
      <c r="D1266" s="3"/>
      <c r="E1266" s="1"/>
      <c r="F1266" s="1"/>
      <c r="G1266" s="3"/>
      <c r="I1266" s="2"/>
      <c r="J1266" s="2"/>
      <c r="K1266" s="3"/>
      <c r="L1266" s="3"/>
    </row>
    <row r="1267" spans="3:12" x14ac:dyDescent="0.25">
      <c r="C1267" s="3"/>
      <c r="D1267" s="3"/>
      <c r="E1267" s="1"/>
      <c r="F1267" s="1"/>
      <c r="G1267" s="3"/>
      <c r="I1267" s="2"/>
      <c r="J1267" s="2"/>
      <c r="K1267" s="3"/>
      <c r="L1267" s="3"/>
    </row>
    <row r="1268" spans="3:12" x14ac:dyDescent="0.25">
      <c r="C1268" s="3"/>
      <c r="D1268" s="3"/>
      <c r="E1268" s="1"/>
      <c r="F1268" s="1"/>
      <c r="G1268" s="3"/>
      <c r="I1268" s="2"/>
      <c r="J1268" s="2"/>
      <c r="K1268" s="3"/>
      <c r="L1268" s="3"/>
    </row>
    <row r="1269" spans="3:12" x14ac:dyDescent="0.25">
      <c r="C1269" s="3"/>
      <c r="D1269" s="3"/>
      <c r="E1269" s="1"/>
      <c r="F1269" s="1"/>
      <c r="G1269" s="3"/>
      <c r="I1269" s="2"/>
      <c r="J1269" s="2"/>
      <c r="K1269" s="3"/>
      <c r="L1269" s="3"/>
    </row>
    <row r="1270" spans="3:12" x14ac:dyDescent="0.25">
      <c r="C1270" s="3"/>
      <c r="D1270" s="3"/>
      <c r="E1270" s="1"/>
      <c r="F1270" s="1"/>
      <c r="G1270" s="3"/>
      <c r="I1270" s="2"/>
      <c r="J1270" s="2"/>
      <c r="K1270" s="3"/>
      <c r="L1270" s="3"/>
    </row>
    <row r="1271" spans="3:12" x14ac:dyDescent="0.25">
      <c r="C1271" s="3"/>
      <c r="D1271" s="3"/>
      <c r="E1271" s="1"/>
      <c r="F1271" s="1"/>
      <c r="G1271" s="3"/>
      <c r="I1271" s="2"/>
      <c r="J1271" s="2"/>
      <c r="K1271" s="3"/>
      <c r="L1271" s="3"/>
    </row>
    <row r="1272" spans="3:12" x14ac:dyDescent="0.25">
      <c r="C1272" s="3"/>
      <c r="D1272" s="3"/>
      <c r="E1272" s="1"/>
      <c r="F1272" s="1"/>
      <c r="G1272" s="3"/>
      <c r="I1272" s="2"/>
      <c r="J1272" s="2"/>
      <c r="K1272" s="3"/>
      <c r="L1272" s="3"/>
    </row>
    <row r="1273" spans="3:12" x14ac:dyDescent="0.25">
      <c r="C1273" s="3"/>
      <c r="D1273" s="3"/>
      <c r="E1273" s="1"/>
      <c r="F1273" s="1"/>
      <c r="G1273" s="3"/>
      <c r="I1273" s="2"/>
      <c r="J1273" s="2"/>
      <c r="K1273" s="3"/>
      <c r="L1273" s="3"/>
    </row>
    <row r="1274" spans="3:12" x14ac:dyDescent="0.25">
      <c r="C1274" s="3"/>
      <c r="D1274" s="3"/>
      <c r="E1274" s="1"/>
      <c r="F1274" s="1"/>
      <c r="G1274" s="3"/>
      <c r="I1274" s="2"/>
      <c r="J1274" s="2"/>
      <c r="K1274" s="3"/>
      <c r="L1274" s="3"/>
    </row>
    <row r="1275" spans="3:12" x14ac:dyDescent="0.25">
      <c r="C1275" s="3"/>
      <c r="D1275" s="3"/>
      <c r="E1275" s="1"/>
      <c r="F1275" s="1"/>
      <c r="G1275" s="3"/>
      <c r="I1275" s="2"/>
      <c r="J1275" s="2"/>
      <c r="K1275" s="3"/>
      <c r="L1275" s="3"/>
    </row>
    <row r="1276" spans="3:12" x14ac:dyDescent="0.25">
      <c r="C1276" s="3"/>
      <c r="D1276" s="3"/>
      <c r="E1276" s="1"/>
      <c r="F1276" s="1"/>
      <c r="G1276" s="3"/>
      <c r="I1276" s="2"/>
      <c r="J1276" s="2"/>
      <c r="K1276" s="3"/>
      <c r="L1276" s="3"/>
    </row>
    <row r="1277" spans="3:12" x14ac:dyDescent="0.25">
      <c r="C1277" s="3"/>
      <c r="D1277" s="3"/>
      <c r="E1277" s="1"/>
      <c r="F1277" s="1"/>
      <c r="G1277" s="3"/>
      <c r="I1277" s="2"/>
      <c r="J1277" s="2"/>
      <c r="K1277" s="3"/>
      <c r="L1277" s="3"/>
    </row>
    <row r="1278" spans="3:12" x14ac:dyDescent="0.25">
      <c r="C1278" s="3"/>
      <c r="D1278" s="3"/>
      <c r="E1278" s="1"/>
      <c r="F1278" s="1"/>
      <c r="G1278" s="3"/>
      <c r="I1278" s="2"/>
      <c r="J1278" s="2"/>
      <c r="K1278" s="3"/>
      <c r="L1278" s="3"/>
    </row>
    <row r="1279" spans="3:12" x14ac:dyDescent="0.25">
      <c r="C1279" s="3"/>
      <c r="D1279" s="3"/>
      <c r="E1279" s="1"/>
      <c r="F1279" s="1"/>
      <c r="G1279" s="3"/>
      <c r="I1279" s="2"/>
      <c r="J1279" s="2"/>
      <c r="K1279" s="3"/>
      <c r="L1279" s="3"/>
    </row>
    <row r="1280" spans="3:12" x14ac:dyDescent="0.25">
      <c r="C1280" s="3"/>
      <c r="D1280" s="3"/>
      <c r="E1280" s="1"/>
      <c r="F1280" s="1"/>
      <c r="G1280" s="3"/>
      <c r="I1280" s="2"/>
      <c r="J1280" s="2"/>
      <c r="K1280" s="3"/>
      <c r="L1280" s="3"/>
    </row>
    <row r="1281" spans="3:12" x14ac:dyDescent="0.25">
      <c r="C1281" s="3"/>
      <c r="D1281" s="3"/>
      <c r="E1281" s="1"/>
      <c r="F1281" s="1"/>
      <c r="G1281" s="3"/>
      <c r="I1281" s="2"/>
      <c r="J1281" s="2"/>
      <c r="K1281" s="3"/>
      <c r="L1281" s="3"/>
    </row>
    <row r="1282" spans="3:12" x14ac:dyDescent="0.25">
      <c r="C1282" s="3"/>
      <c r="D1282" s="3"/>
      <c r="E1282" s="1"/>
      <c r="F1282" s="1"/>
      <c r="G1282" s="3"/>
      <c r="I1282" s="2"/>
      <c r="J1282" s="2"/>
      <c r="K1282" s="3"/>
      <c r="L1282" s="3"/>
    </row>
    <row r="1283" spans="3:12" x14ac:dyDescent="0.25">
      <c r="C1283" s="3"/>
      <c r="D1283" s="3"/>
      <c r="E1283" s="1"/>
      <c r="F1283" s="1"/>
      <c r="G1283" s="3"/>
      <c r="I1283" s="2"/>
      <c r="J1283" s="2"/>
      <c r="K1283" s="3"/>
      <c r="L1283" s="3"/>
    </row>
    <row r="1284" spans="3:12" x14ac:dyDescent="0.25">
      <c r="C1284" s="3"/>
      <c r="D1284" s="3"/>
      <c r="E1284" s="1"/>
      <c r="F1284" s="1"/>
      <c r="G1284" s="3"/>
      <c r="I1284" s="2"/>
      <c r="J1284" s="2"/>
      <c r="K1284" s="3"/>
      <c r="L1284" s="3"/>
    </row>
    <row r="1285" spans="3:12" x14ac:dyDescent="0.25">
      <c r="C1285" s="3"/>
      <c r="D1285" s="3"/>
      <c r="E1285" s="1"/>
      <c r="F1285" s="1"/>
      <c r="G1285" s="3"/>
      <c r="I1285" s="2"/>
      <c r="J1285" s="2"/>
      <c r="K1285" s="3"/>
      <c r="L1285" s="3"/>
    </row>
    <row r="1286" spans="3:12" x14ac:dyDescent="0.25">
      <c r="C1286" s="3"/>
      <c r="D1286" s="3"/>
      <c r="E1286" s="1"/>
      <c r="F1286" s="1"/>
      <c r="G1286" s="3"/>
      <c r="I1286" s="2"/>
      <c r="J1286" s="2"/>
      <c r="K1286" s="3"/>
      <c r="L1286" s="3"/>
    </row>
    <row r="1287" spans="3:12" x14ac:dyDescent="0.25">
      <c r="C1287" s="3"/>
      <c r="D1287" s="3"/>
      <c r="E1287" s="1"/>
      <c r="F1287" s="1"/>
      <c r="G1287" s="3"/>
      <c r="I1287" s="2"/>
      <c r="J1287" s="2"/>
      <c r="K1287" s="3"/>
      <c r="L1287" s="3"/>
    </row>
    <row r="1288" spans="3:12" x14ac:dyDescent="0.25">
      <c r="C1288" s="3"/>
      <c r="D1288" s="3"/>
      <c r="E1288" s="1"/>
      <c r="F1288" s="1"/>
      <c r="G1288" s="3"/>
      <c r="I1288" s="2"/>
      <c r="J1288" s="2"/>
      <c r="K1288" s="3"/>
      <c r="L1288" s="3"/>
    </row>
    <row r="1289" spans="3:12" x14ac:dyDescent="0.25">
      <c r="C1289" s="3"/>
      <c r="D1289" s="3"/>
      <c r="E1289" s="1"/>
      <c r="F1289" s="1"/>
      <c r="G1289" s="3"/>
      <c r="I1289" s="2"/>
      <c r="J1289" s="2"/>
      <c r="K1289" s="3"/>
      <c r="L1289" s="3"/>
    </row>
    <row r="1290" spans="3:12" x14ac:dyDescent="0.25">
      <c r="C1290" s="3"/>
      <c r="D1290" s="3"/>
      <c r="E1290" s="1"/>
      <c r="F1290" s="1"/>
      <c r="G1290" s="3"/>
      <c r="I1290" s="2"/>
      <c r="J1290" s="2"/>
      <c r="K1290" s="3"/>
      <c r="L1290" s="3"/>
    </row>
    <row r="1291" spans="3:12" x14ac:dyDescent="0.25">
      <c r="C1291" s="3"/>
      <c r="D1291" s="3"/>
      <c r="E1291" s="1"/>
      <c r="F1291" s="1"/>
      <c r="G1291" s="3"/>
      <c r="I1291" s="2"/>
      <c r="J1291" s="2"/>
      <c r="K1291" s="3"/>
      <c r="L1291" s="3"/>
    </row>
    <row r="1292" spans="3:12" x14ac:dyDescent="0.25">
      <c r="C1292" s="3"/>
      <c r="D1292" s="3"/>
      <c r="E1292" s="1"/>
      <c r="F1292" s="1"/>
      <c r="G1292" s="3"/>
      <c r="I1292" s="2"/>
      <c r="J1292" s="2"/>
      <c r="K1292" s="3"/>
      <c r="L1292" s="3"/>
    </row>
    <row r="1293" spans="3:12" x14ac:dyDescent="0.25">
      <c r="C1293" s="3"/>
      <c r="D1293" s="3"/>
      <c r="E1293" s="1"/>
      <c r="F1293" s="1"/>
      <c r="G1293" s="3"/>
      <c r="I1293" s="2"/>
      <c r="J1293" s="2"/>
      <c r="K1293" s="3"/>
      <c r="L1293" s="3"/>
    </row>
    <row r="1294" spans="3:12" x14ac:dyDescent="0.25">
      <c r="C1294" s="3"/>
      <c r="D1294" s="3"/>
      <c r="E1294" s="1"/>
      <c r="F1294" s="1"/>
      <c r="G1294" s="3"/>
      <c r="I1294" s="2"/>
      <c r="J1294" s="2"/>
      <c r="K1294" s="3"/>
      <c r="L1294" s="3"/>
    </row>
    <row r="1295" spans="3:12" x14ac:dyDescent="0.25">
      <c r="C1295" s="3"/>
      <c r="D1295" s="3"/>
      <c r="E1295" s="1"/>
      <c r="F1295" s="1"/>
      <c r="G1295" s="3"/>
      <c r="I1295" s="2"/>
      <c r="J1295" s="2"/>
      <c r="K1295" s="3"/>
      <c r="L1295" s="3"/>
    </row>
    <row r="1296" spans="3:12" x14ac:dyDescent="0.25">
      <c r="C1296" s="3"/>
      <c r="D1296" s="3"/>
      <c r="E1296" s="1"/>
      <c r="F1296" s="1"/>
      <c r="G1296" s="3"/>
      <c r="I1296" s="2"/>
      <c r="J1296" s="2"/>
      <c r="K1296" s="3"/>
      <c r="L1296" s="3"/>
    </row>
    <row r="1297" spans="3:12" x14ac:dyDescent="0.25">
      <c r="C1297" s="3"/>
      <c r="D1297" s="3"/>
      <c r="E1297" s="1"/>
      <c r="F1297" s="1"/>
      <c r="G1297" s="3"/>
      <c r="I1297" s="2"/>
      <c r="J1297" s="2"/>
      <c r="K1297" s="3"/>
      <c r="L1297" s="3"/>
    </row>
    <row r="1298" spans="3:12" x14ac:dyDescent="0.25">
      <c r="C1298" s="3"/>
      <c r="D1298" s="3"/>
      <c r="E1298" s="1"/>
      <c r="F1298" s="1"/>
      <c r="G1298" s="3"/>
      <c r="I1298" s="2"/>
      <c r="J1298" s="2"/>
      <c r="K1298" s="3"/>
      <c r="L1298" s="3"/>
    </row>
    <row r="1299" spans="3:12" x14ac:dyDescent="0.25">
      <c r="C1299" s="3"/>
      <c r="D1299" s="3"/>
      <c r="E1299" s="1"/>
      <c r="F1299" s="1"/>
      <c r="G1299" s="3"/>
      <c r="I1299" s="2"/>
      <c r="J1299" s="2"/>
      <c r="K1299" s="3"/>
      <c r="L1299" s="3"/>
    </row>
    <row r="1300" spans="3:12" x14ac:dyDescent="0.25">
      <c r="C1300" s="3"/>
      <c r="D1300" s="3"/>
      <c r="E1300" s="1"/>
      <c r="F1300" s="1"/>
      <c r="G1300" s="3"/>
      <c r="I1300" s="2"/>
      <c r="J1300" s="2"/>
      <c r="K1300" s="3"/>
      <c r="L1300" s="3"/>
    </row>
    <row r="1301" spans="3:12" x14ac:dyDescent="0.25">
      <c r="C1301" s="3"/>
      <c r="D1301" s="3"/>
      <c r="E1301" s="1"/>
      <c r="F1301" s="1"/>
      <c r="G1301" s="3"/>
      <c r="I1301" s="2"/>
      <c r="J1301" s="2"/>
      <c r="K1301" s="3"/>
      <c r="L1301" s="3"/>
    </row>
    <row r="1302" spans="3:12" x14ac:dyDescent="0.25">
      <c r="C1302" s="3"/>
      <c r="D1302" s="3"/>
      <c r="E1302" s="1"/>
      <c r="F1302" s="1"/>
      <c r="G1302" s="3"/>
      <c r="I1302" s="2"/>
      <c r="J1302" s="2"/>
      <c r="K1302" s="3"/>
      <c r="L1302" s="3"/>
    </row>
    <row r="1303" spans="3:12" x14ac:dyDescent="0.25">
      <c r="C1303" s="3"/>
      <c r="D1303" s="3"/>
      <c r="E1303" s="1"/>
      <c r="F1303" s="1"/>
      <c r="G1303" s="3"/>
      <c r="I1303" s="2"/>
      <c r="J1303" s="2"/>
      <c r="K1303" s="3"/>
      <c r="L1303" s="3"/>
    </row>
    <row r="1304" spans="3:12" x14ac:dyDescent="0.25">
      <c r="C1304" s="3"/>
      <c r="D1304" s="3"/>
      <c r="E1304" s="1"/>
      <c r="F1304" s="1"/>
      <c r="G1304" s="3"/>
      <c r="I1304" s="2"/>
      <c r="J1304" s="2"/>
      <c r="K1304" s="3"/>
      <c r="L1304" s="3"/>
    </row>
    <row r="1305" spans="3:12" x14ac:dyDescent="0.25">
      <c r="C1305" s="3"/>
      <c r="D1305" s="3"/>
      <c r="E1305" s="1"/>
      <c r="F1305" s="1"/>
      <c r="G1305" s="3"/>
      <c r="I1305" s="2"/>
      <c r="J1305" s="2"/>
      <c r="K1305" s="3"/>
      <c r="L1305" s="3"/>
    </row>
    <row r="1306" spans="3:12" x14ac:dyDescent="0.25">
      <c r="C1306" s="3"/>
      <c r="D1306" s="3"/>
      <c r="E1306" s="1"/>
      <c r="F1306" s="1"/>
      <c r="G1306" s="3"/>
      <c r="I1306" s="2"/>
      <c r="J1306" s="2"/>
      <c r="K1306" s="3"/>
      <c r="L1306" s="3"/>
    </row>
    <row r="1307" spans="3:12" x14ac:dyDescent="0.25">
      <c r="C1307" s="3"/>
      <c r="D1307" s="3"/>
      <c r="E1307" s="1"/>
      <c r="F1307" s="1"/>
      <c r="G1307" s="3"/>
      <c r="I1307" s="2"/>
      <c r="J1307" s="2"/>
      <c r="K1307" s="3"/>
      <c r="L1307" s="3"/>
    </row>
    <row r="1308" spans="3:12" x14ac:dyDescent="0.25">
      <c r="C1308" s="3"/>
      <c r="D1308" s="3"/>
      <c r="E1308" s="1"/>
      <c r="F1308" s="1"/>
      <c r="G1308" s="3"/>
      <c r="I1308" s="2"/>
      <c r="J1308" s="2"/>
      <c r="K1308" s="3"/>
      <c r="L1308" s="3"/>
    </row>
    <row r="1309" spans="3:12" x14ac:dyDescent="0.25">
      <c r="C1309" s="3"/>
      <c r="D1309" s="3"/>
      <c r="E1309" s="1"/>
      <c r="F1309" s="1"/>
      <c r="G1309" s="3"/>
      <c r="I1309" s="2"/>
      <c r="J1309" s="2"/>
      <c r="K1309" s="3"/>
      <c r="L1309" s="3"/>
    </row>
    <row r="1310" spans="3:12" x14ac:dyDescent="0.25">
      <c r="C1310" s="3"/>
      <c r="D1310" s="3"/>
      <c r="E1310" s="1"/>
      <c r="F1310" s="1"/>
      <c r="G1310" s="3"/>
      <c r="I1310" s="2"/>
      <c r="J1310" s="2"/>
      <c r="K1310" s="3"/>
      <c r="L1310" s="3"/>
    </row>
    <row r="1311" spans="3:12" x14ac:dyDescent="0.25">
      <c r="C1311" s="3"/>
      <c r="D1311" s="3"/>
      <c r="E1311" s="1"/>
      <c r="F1311" s="1"/>
      <c r="G1311" s="3"/>
      <c r="I1311" s="2"/>
      <c r="J1311" s="2"/>
      <c r="K1311" s="3"/>
      <c r="L1311" s="3"/>
    </row>
    <row r="1312" spans="3:12" x14ac:dyDescent="0.25">
      <c r="C1312" s="3"/>
      <c r="D1312" s="3"/>
      <c r="E1312" s="1"/>
      <c r="F1312" s="1"/>
      <c r="G1312" s="3"/>
      <c r="I1312" s="2"/>
      <c r="J1312" s="2"/>
      <c r="K1312" s="3"/>
      <c r="L1312" s="3"/>
    </row>
    <row r="1313" spans="3:12" x14ac:dyDescent="0.25">
      <c r="C1313" s="3"/>
      <c r="D1313" s="3"/>
      <c r="E1313" s="1"/>
      <c r="F1313" s="1"/>
      <c r="G1313" s="3"/>
      <c r="I1313" s="2"/>
      <c r="J1313" s="2"/>
      <c r="K1313" s="3"/>
      <c r="L1313" s="3"/>
    </row>
    <row r="1314" spans="3:12" x14ac:dyDescent="0.25">
      <c r="C1314" s="3"/>
      <c r="D1314" s="3"/>
      <c r="E1314" s="1"/>
      <c r="F1314" s="1"/>
      <c r="G1314" s="3"/>
      <c r="I1314" s="2"/>
      <c r="J1314" s="2"/>
      <c r="K1314" s="3"/>
      <c r="L1314" s="3"/>
    </row>
    <row r="1315" spans="3:12" x14ac:dyDescent="0.25">
      <c r="C1315" s="3"/>
      <c r="D1315" s="3"/>
      <c r="E1315" s="1"/>
      <c r="F1315" s="1"/>
      <c r="G1315" s="3"/>
      <c r="I1315" s="2"/>
      <c r="J1315" s="2"/>
      <c r="K1315" s="3"/>
      <c r="L1315" s="3"/>
    </row>
    <row r="1316" spans="3:12" x14ac:dyDescent="0.25">
      <c r="C1316" s="3"/>
      <c r="D1316" s="3"/>
      <c r="E1316" s="1"/>
      <c r="F1316" s="1"/>
      <c r="G1316" s="3"/>
      <c r="I1316" s="2"/>
      <c r="J1316" s="2"/>
      <c r="K1316" s="3"/>
      <c r="L1316" s="3"/>
    </row>
    <row r="1317" spans="3:12" x14ac:dyDescent="0.25">
      <c r="C1317" s="3"/>
      <c r="D1317" s="3"/>
      <c r="E1317" s="1"/>
      <c r="F1317" s="1"/>
      <c r="G1317" s="3"/>
      <c r="I1317" s="2"/>
      <c r="J1317" s="2"/>
      <c r="K1317" s="3"/>
      <c r="L1317" s="3"/>
    </row>
    <row r="1318" spans="3:12" x14ac:dyDescent="0.25">
      <c r="C1318" s="3"/>
      <c r="D1318" s="3"/>
      <c r="E1318" s="1"/>
      <c r="F1318" s="1"/>
      <c r="G1318" s="3"/>
      <c r="I1318" s="2"/>
      <c r="J1318" s="2"/>
      <c r="K1318" s="3"/>
      <c r="L1318" s="3"/>
    </row>
    <row r="1319" spans="3:12" x14ac:dyDescent="0.25">
      <c r="C1319" s="3"/>
      <c r="D1319" s="3"/>
      <c r="E1319" s="1"/>
      <c r="F1319" s="1"/>
      <c r="G1319" s="3"/>
      <c r="I1319" s="2"/>
      <c r="J1319" s="2"/>
      <c r="K1319" s="3"/>
      <c r="L1319" s="3"/>
    </row>
    <row r="1320" spans="3:12" x14ac:dyDescent="0.25">
      <c r="C1320" s="3"/>
      <c r="D1320" s="3"/>
      <c r="E1320" s="1"/>
      <c r="F1320" s="1"/>
      <c r="G1320" s="3"/>
      <c r="I1320" s="2"/>
      <c r="J1320" s="2"/>
      <c r="K1320" s="3"/>
      <c r="L1320" s="3"/>
    </row>
    <row r="1321" spans="3:12" x14ac:dyDescent="0.25">
      <c r="C1321" s="3"/>
      <c r="D1321" s="3"/>
      <c r="E1321" s="1"/>
      <c r="F1321" s="1"/>
      <c r="G1321" s="3"/>
      <c r="I1321" s="2"/>
      <c r="J1321" s="2"/>
      <c r="K1321" s="3"/>
      <c r="L1321" s="3"/>
    </row>
    <row r="1322" spans="3:12" x14ac:dyDescent="0.25">
      <c r="C1322" s="3"/>
      <c r="D1322" s="3"/>
      <c r="E1322" s="1"/>
      <c r="F1322" s="1"/>
      <c r="G1322" s="3"/>
      <c r="I1322" s="2"/>
      <c r="J1322" s="2"/>
      <c r="K1322" s="3"/>
      <c r="L1322" s="3"/>
    </row>
    <row r="1323" spans="3:12" x14ac:dyDescent="0.25">
      <c r="C1323" s="3"/>
      <c r="D1323" s="3"/>
      <c r="E1323" s="1"/>
      <c r="F1323" s="1"/>
      <c r="G1323" s="3"/>
      <c r="I1323" s="2"/>
      <c r="J1323" s="2"/>
      <c r="K1323" s="3"/>
      <c r="L1323" s="3"/>
    </row>
    <row r="1324" spans="3:12" x14ac:dyDescent="0.25">
      <c r="C1324" s="3"/>
      <c r="D1324" s="3"/>
      <c r="E1324" s="1"/>
      <c r="F1324" s="1"/>
      <c r="G1324" s="3"/>
      <c r="I1324" s="2"/>
      <c r="J1324" s="2"/>
      <c r="K1324" s="3"/>
      <c r="L1324" s="3"/>
    </row>
    <row r="1325" spans="3:12" x14ac:dyDescent="0.25">
      <c r="C1325" s="3"/>
      <c r="D1325" s="3"/>
      <c r="E1325" s="1"/>
      <c r="F1325" s="1"/>
      <c r="G1325" s="3"/>
      <c r="I1325" s="2"/>
      <c r="J1325" s="2"/>
      <c r="K1325" s="3"/>
      <c r="L1325" s="3"/>
    </row>
    <row r="1326" spans="3:12" x14ac:dyDescent="0.25">
      <c r="C1326" s="3"/>
      <c r="D1326" s="3"/>
      <c r="E1326" s="1"/>
      <c r="F1326" s="1"/>
      <c r="G1326" s="3"/>
      <c r="I1326" s="2"/>
      <c r="J1326" s="2"/>
      <c r="K1326" s="3"/>
      <c r="L1326" s="3"/>
    </row>
    <row r="1327" spans="3:12" x14ac:dyDescent="0.25">
      <c r="C1327" s="3"/>
      <c r="D1327" s="3"/>
      <c r="E1327" s="1"/>
      <c r="F1327" s="1"/>
      <c r="G1327" s="3"/>
      <c r="I1327" s="2"/>
      <c r="J1327" s="2"/>
      <c r="K1327" s="3"/>
      <c r="L1327" s="3"/>
    </row>
    <row r="1328" spans="3:12" x14ac:dyDescent="0.25">
      <c r="C1328" s="3"/>
      <c r="D1328" s="3"/>
      <c r="E1328" s="1"/>
      <c r="F1328" s="1"/>
      <c r="G1328" s="3"/>
      <c r="I1328" s="2"/>
      <c r="J1328" s="2"/>
      <c r="K1328" s="3"/>
      <c r="L1328" s="3"/>
    </row>
    <row r="1329" spans="3:12" x14ac:dyDescent="0.25">
      <c r="C1329" s="3"/>
      <c r="D1329" s="3"/>
      <c r="E1329" s="1"/>
      <c r="F1329" s="1"/>
      <c r="G1329" s="3"/>
      <c r="I1329" s="2"/>
      <c r="J1329" s="2"/>
      <c r="K1329" s="3"/>
      <c r="L1329" s="3"/>
    </row>
    <row r="1330" spans="3:12" x14ac:dyDescent="0.25">
      <c r="C1330" s="3"/>
      <c r="D1330" s="3"/>
      <c r="E1330" s="1"/>
      <c r="F1330" s="1"/>
      <c r="G1330" s="3"/>
      <c r="I1330" s="2"/>
      <c r="J1330" s="2"/>
      <c r="K1330" s="3"/>
      <c r="L1330" s="3"/>
    </row>
    <row r="1331" spans="3:12" x14ac:dyDescent="0.25">
      <c r="C1331" s="3"/>
      <c r="D1331" s="3"/>
      <c r="E1331" s="1"/>
      <c r="F1331" s="1"/>
      <c r="G1331" s="3"/>
      <c r="I1331" s="2"/>
      <c r="J1331" s="2"/>
      <c r="K1331" s="3"/>
      <c r="L1331" s="3"/>
    </row>
    <row r="1332" spans="3:12" x14ac:dyDescent="0.25">
      <c r="C1332" s="3"/>
      <c r="D1332" s="3"/>
      <c r="E1332" s="1"/>
      <c r="F1332" s="1"/>
      <c r="G1332" s="3"/>
      <c r="I1332" s="2"/>
      <c r="J1332" s="2"/>
      <c r="K1332" s="3"/>
      <c r="L1332" s="3"/>
    </row>
    <row r="1333" spans="3:12" x14ac:dyDescent="0.25">
      <c r="C1333" s="3"/>
      <c r="D1333" s="3"/>
      <c r="E1333" s="1"/>
      <c r="F1333" s="1"/>
      <c r="G1333" s="3"/>
      <c r="I1333" s="2"/>
      <c r="J1333" s="2"/>
      <c r="K1333" s="3"/>
      <c r="L1333" s="3"/>
    </row>
    <row r="1334" spans="3:12" x14ac:dyDescent="0.25">
      <c r="C1334" s="3"/>
      <c r="D1334" s="3"/>
      <c r="E1334" s="1"/>
      <c r="F1334" s="1"/>
      <c r="G1334" s="3"/>
      <c r="I1334" s="2"/>
      <c r="J1334" s="2"/>
      <c r="K1334" s="3"/>
      <c r="L1334" s="3"/>
    </row>
    <row r="1335" spans="3:12" x14ac:dyDescent="0.25">
      <c r="C1335" s="3"/>
      <c r="D1335" s="3"/>
      <c r="E1335" s="1"/>
      <c r="F1335" s="1"/>
      <c r="G1335" s="3"/>
      <c r="I1335" s="2"/>
      <c r="J1335" s="2"/>
      <c r="K1335" s="3"/>
      <c r="L1335" s="3"/>
    </row>
    <row r="1336" spans="3:12" x14ac:dyDescent="0.25">
      <c r="C1336" s="3"/>
      <c r="D1336" s="3"/>
      <c r="E1336" s="1"/>
      <c r="F1336" s="1"/>
      <c r="G1336" s="3"/>
      <c r="I1336" s="2"/>
      <c r="J1336" s="2"/>
      <c r="K1336" s="3"/>
      <c r="L1336" s="3"/>
    </row>
    <row r="1337" spans="3:12" x14ac:dyDescent="0.25">
      <c r="C1337" s="3"/>
      <c r="D1337" s="3"/>
      <c r="E1337" s="1"/>
      <c r="F1337" s="1"/>
      <c r="G1337" s="3"/>
      <c r="I1337" s="2"/>
      <c r="J1337" s="2"/>
      <c r="K1337" s="3"/>
      <c r="L1337" s="3"/>
    </row>
    <row r="1338" spans="3:12" x14ac:dyDescent="0.25">
      <c r="C1338" s="3"/>
      <c r="D1338" s="3"/>
      <c r="E1338" s="1"/>
      <c r="F1338" s="1"/>
      <c r="G1338" s="3"/>
      <c r="I1338" s="2"/>
      <c r="J1338" s="2"/>
      <c r="K1338" s="3"/>
      <c r="L1338" s="3"/>
    </row>
    <row r="1339" spans="3:12" x14ac:dyDescent="0.25">
      <c r="C1339" s="3"/>
      <c r="D1339" s="3"/>
      <c r="E1339" s="1"/>
      <c r="F1339" s="1"/>
      <c r="G1339" s="3"/>
      <c r="I1339" s="2"/>
      <c r="J1339" s="2"/>
      <c r="K1339" s="3"/>
      <c r="L1339" s="3"/>
    </row>
    <row r="1340" spans="3:12" x14ac:dyDescent="0.25">
      <c r="C1340" s="3"/>
      <c r="D1340" s="3"/>
      <c r="E1340" s="1"/>
      <c r="F1340" s="1"/>
      <c r="G1340" s="3"/>
      <c r="I1340" s="2"/>
      <c r="J1340" s="2"/>
      <c r="K1340" s="3"/>
      <c r="L1340" s="3"/>
    </row>
    <row r="1341" spans="3:12" x14ac:dyDescent="0.25">
      <c r="C1341" s="3"/>
      <c r="D1341" s="3"/>
      <c r="E1341" s="1"/>
      <c r="F1341" s="1"/>
      <c r="G1341" s="3"/>
      <c r="I1341" s="2"/>
      <c r="J1341" s="2"/>
      <c r="K1341" s="3"/>
      <c r="L1341" s="3"/>
    </row>
    <row r="1342" spans="3:12" x14ac:dyDescent="0.25">
      <c r="C1342" s="3"/>
      <c r="D1342" s="3"/>
      <c r="E1342" s="1"/>
      <c r="F1342" s="1"/>
      <c r="G1342" s="3"/>
      <c r="I1342" s="2"/>
      <c r="J1342" s="2"/>
      <c r="K1342" s="3"/>
      <c r="L1342" s="3"/>
    </row>
    <row r="1343" spans="3:12" x14ac:dyDescent="0.25">
      <c r="C1343" s="3"/>
      <c r="D1343" s="3"/>
      <c r="E1343" s="1"/>
      <c r="F1343" s="1"/>
      <c r="G1343" s="3"/>
      <c r="I1343" s="2"/>
      <c r="J1343" s="2"/>
      <c r="K1343" s="3"/>
      <c r="L1343" s="3"/>
    </row>
    <row r="1344" spans="3:12" x14ac:dyDescent="0.25">
      <c r="C1344" s="3"/>
      <c r="D1344" s="3"/>
      <c r="E1344" s="1"/>
      <c r="F1344" s="1"/>
      <c r="G1344" s="3"/>
      <c r="I1344" s="2"/>
      <c r="J1344" s="2"/>
      <c r="K1344" s="3"/>
      <c r="L1344" s="3"/>
    </row>
    <row r="1345" spans="3:12" x14ac:dyDescent="0.25">
      <c r="C1345" s="3"/>
      <c r="D1345" s="3"/>
      <c r="E1345" s="1"/>
      <c r="F1345" s="1"/>
      <c r="G1345" s="3"/>
      <c r="I1345" s="2"/>
      <c r="J1345" s="2"/>
      <c r="K1345" s="3"/>
      <c r="L1345" s="3"/>
    </row>
    <row r="1346" spans="3:12" x14ac:dyDescent="0.25">
      <c r="C1346" s="3"/>
      <c r="D1346" s="3"/>
      <c r="E1346" s="1"/>
      <c r="F1346" s="1"/>
      <c r="G1346" s="3"/>
      <c r="I1346" s="2"/>
      <c r="J1346" s="2"/>
      <c r="K1346" s="3"/>
      <c r="L1346" s="3"/>
    </row>
    <row r="1347" spans="3:12" x14ac:dyDescent="0.25">
      <c r="C1347" s="3"/>
      <c r="D1347" s="3"/>
      <c r="E1347" s="1"/>
      <c r="F1347" s="1"/>
      <c r="G1347" s="3"/>
      <c r="I1347" s="2"/>
      <c r="J1347" s="2"/>
      <c r="K1347" s="3"/>
      <c r="L1347" s="3"/>
    </row>
    <row r="1348" spans="3:12" x14ac:dyDescent="0.25">
      <c r="C1348" s="3"/>
      <c r="D1348" s="3"/>
      <c r="E1348" s="1"/>
      <c r="F1348" s="1"/>
      <c r="G1348" s="3"/>
      <c r="I1348" s="2"/>
      <c r="J1348" s="2"/>
      <c r="K1348" s="3"/>
      <c r="L1348" s="3"/>
    </row>
    <row r="1349" spans="3:12" x14ac:dyDescent="0.25">
      <c r="C1349" s="3"/>
      <c r="D1349" s="3"/>
      <c r="E1349" s="1"/>
      <c r="F1349" s="1"/>
      <c r="G1349" s="3"/>
      <c r="I1349" s="2"/>
      <c r="J1349" s="2"/>
      <c r="K1349" s="3"/>
      <c r="L1349" s="3"/>
    </row>
    <row r="1350" spans="3:12" x14ac:dyDescent="0.25">
      <c r="C1350" s="3"/>
      <c r="D1350" s="3"/>
      <c r="E1350" s="1"/>
      <c r="F1350" s="1"/>
      <c r="G1350" s="3"/>
      <c r="I1350" s="2"/>
      <c r="J1350" s="2"/>
      <c r="K1350" s="3"/>
      <c r="L1350" s="3"/>
    </row>
    <row r="1351" spans="3:12" x14ac:dyDescent="0.25">
      <c r="C1351" s="3"/>
      <c r="D1351" s="3"/>
      <c r="E1351" s="1"/>
      <c r="F1351" s="1"/>
      <c r="G1351" s="3"/>
      <c r="I1351" s="2"/>
      <c r="J1351" s="2"/>
      <c r="K1351" s="3"/>
      <c r="L1351" s="3"/>
    </row>
    <row r="1352" spans="3:12" x14ac:dyDescent="0.25">
      <c r="C1352" s="3"/>
      <c r="D1352" s="3"/>
      <c r="E1352" s="1"/>
      <c r="F1352" s="1"/>
      <c r="G1352" s="3"/>
      <c r="I1352" s="2"/>
      <c r="J1352" s="2"/>
      <c r="K1352" s="3"/>
      <c r="L1352" s="3"/>
    </row>
    <row r="1353" spans="3:12" x14ac:dyDescent="0.25">
      <c r="C1353" s="3"/>
      <c r="D1353" s="3"/>
      <c r="E1353" s="1"/>
      <c r="F1353" s="1"/>
      <c r="G1353" s="3"/>
      <c r="I1353" s="2"/>
      <c r="J1353" s="2"/>
      <c r="K1353" s="3"/>
      <c r="L1353" s="3"/>
    </row>
    <row r="1354" spans="3:12" x14ac:dyDescent="0.25">
      <c r="C1354" s="3"/>
      <c r="D1354" s="3"/>
      <c r="E1354" s="1"/>
      <c r="F1354" s="1"/>
      <c r="G1354" s="3"/>
      <c r="I1354" s="2"/>
      <c r="J1354" s="2"/>
      <c r="K1354" s="3"/>
      <c r="L1354" s="3"/>
    </row>
    <row r="1355" spans="3:12" x14ac:dyDescent="0.25">
      <c r="C1355" s="3"/>
      <c r="D1355" s="3"/>
      <c r="E1355" s="1"/>
      <c r="F1355" s="1"/>
      <c r="G1355" s="3"/>
      <c r="I1355" s="2"/>
      <c r="J1355" s="2"/>
      <c r="K1355" s="3"/>
      <c r="L1355" s="3"/>
    </row>
    <row r="1356" spans="3:12" x14ac:dyDescent="0.25">
      <c r="C1356" s="3"/>
      <c r="D1356" s="3"/>
      <c r="E1356" s="1"/>
      <c r="F1356" s="1"/>
      <c r="G1356" s="3"/>
      <c r="I1356" s="2"/>
      <c r="J1356" s="2"/>
      <c r="K1356" s="3"/>
      <c r="L1356" s="3"/>
    </row>
    <row r="1357" spans="3:12" x14ac:dyDescent="0.25">
      <c r="C1357" s="3"/>
      <c r="D1357" s="3"/>
      <c r="E1357" s="1"/>
      <c r="F1357" s="1"/>
      <c r="G1357" s="3"/>
      <c r="I1357" s="2"/>
      <c r="J1357" s="2"/>
      <c r="K1357" s="3"/>
      <c r="L1357" s="3"/>
    </row>
    <row r="1358" spans="3:12" x14ac:dyDescent="0.25">
      <c r="C1358" s="3"/>
      <c r="D1358" s="3"/>
      <c r="E1358" s="1"/>
      <c r="F1358" s="1"/>
      <c r="G1358" s="3"/>
      <c r="I1358" s="2"/>
      <c r="J1358" s="2"/>
      <c r="K1358" s="3"/>
      <c r="L1358" s="3"/>
    </row>
    <row r="1359" spans="3:12" x14ac:dyDescent="0.25">
      <c r="C1359" s="3"/>
      <c r="D1359" s="3"/>
      <c r="E1359" s="1"/>
      <c r="F1359" s="1"/>
      <c r="G1359" s="3"/>
      <c r="I1359" s="2"/>
      <c r="J1359" s="2"/>
      <c r="K1359" s="3"/>
      <c r="L1359" s="3"/>
    </row>
    <row r="1360" spans="3:12" x14ac:dyDescent="0.25">
      <c r="C1360" s="3"/>
      <c r="D1360" s="3"/>
      <c r="E1360" s="1"/>
      <c r="F1360" s="1"/>
      <c r="G1360" s="3"/>
      <c r="I1360" s="2"/>
      <c r="J1360" s="2"/>
      <c r="K1360" s="3"/>
      <c r="L1360" s="3"/>
    </row>
    <row r="1361" spans="3:12" x14ac:dyDescent="0.25">
      <c r="C1361" s="3"/>
      <c r="D1361" s="3"/>
      <c r="E1361" s="1"/>
      <c r="F1361" s="1"/>
      <c r="G1361" s="3"/>
      <c r="I1361" s="2"/>
      <c r="J1361" s="2"/>
      <c r="K1361" s="3"/>
      <c r="L1361" s="3"/>
    </row>
    <row r="1362" spans="3:12" x14ac:dyDescent="0.25">
      <c r="C1362" s="3"/>
      <c r="D1362" s="3"/>
      <c r="E1362" s="1"/>
      <c r="F1362" s="1"/>
      <c r="G1362" s="3"/>
      <c r="I1362" s="2"/>
      <c r="J1362" s="2"/>
      <c r="K1362" s="3"/>
      <c r="L1362" s="3"/>
    </row>
    <row r="1363" spans="3:12" x14ac:dyDescent="0.25">
      <c r="C1363" s="3"/>
      <c r="D1363" s="3"/>
      <c r="E1363" s="1"/>
      <c r="F1363" s="1"/>
      <c r="G1363" s="3"/>
      <c r="I1363" s="2"/>
      <c r="J1363" s="2"/>
      <c r="K1363" s="3"/>
      <c r="L1363" s="3"/>
    </row>
    <row r="1364" spans="3:12" x14ac:dyDescent="0.25">
      <c r="C1364" s="3"/>
      <c r="D1364" s="3"/>
      <c r="E1364" s="1"/>
      <c r="F1364" s="1"/>
      <c r="G1364" s="3"/>
      <c r="I1364" s="2"/>
      <c r="J1364" s="2"/>
      <c r="K1364" s="3"/>
      <c r="L1364" s="3"/>
    </row>
    <row r="1365" spans="3:12" x14ac:dyDescent="0.25">
      <c r="C1365" s="3"/>
      <c r="D1365" s="3"/>
      <c r="E1365" s="1"/>
      <c r="F1365" s="1"/>
      <c r="G1365" s="3"/>
      <c r="I1365" s="2"/>
      <c r="J1365" s="2"/>
      <c r="K1365" s="3"/>
      <c r="L1365" s="3"/>
    </row>
    <row r="1366" spans="3:12" x14ac:dyDescent="0.25">
      <c r="C1366" s="3"/>
      <c r="D1366" s="3"/>
      <c r="E1366" s="1"/>
      <c r="F1366" s="1"/>
      <c r="G1366" s="3"/>
      <c r="I1366" s="2"/>
      <c r="J1366" s="2"/>
      <c r="K1366" s="3"/>
      <c r="L1366" s="3"/>
    </row>
    <row r="1367" spans="3:12" x14ac:dyDescent="0.25">
      <c r="C1367" s="3"/>
      <c r="D1367" s="3"/>
      <c r="E1367" s="1"/>
      <c r="F1367" s="1"/>
      <c r="G1367" s="3"/>
      <c r="I1367" s="2"/>
      <c r="J1367" s="2"/>
      <c r="K1367" s="3"/>
      <c r="L1367" s="3"/>
    </row>
    <row r="1368" spans="3:12" x14ac:dyDescent="0.25">
      <c r="C1368" s="3"/>
      <c r="D1368" s="3"/>
      <c r="E1368" s="1"/>
      <c r="F1368" s="1"/>
      <c r="G1368" s="3"/>
      <c r="I1368" s="2"/>
      <c r="J1368" s="2"/>
      <c r="K1368" s="3"/>
      <c r="L1368" s="3"/>
    </row>
    <row r="1369" spans="3:12" x14ac:dyDescent="0.25">
      <c r="C1369" s="3"/>
      <c r="D1369" s="3"/>
      <c r="E1369" s="1"/>
      <c r="F1369" s="1"/>
      <c r="G1369" s="3"/>
      <c r="I1369" s="2"/>
      <c r="J1369" s="2"/>
      <c r="K1369" s="3"/>
      <c r="L1369" s="3"/>
    </row>
    <row r="1370" spans="3:12" x14ac:dyDescent="0.25">
      <c r="C1370" s="3"/>
      <c r="D1370" s="3"/>
      <c r="E1370" s="1"/>
      <c r="F1370" s="1"/>
      <c r="G1370" s="3"/>
      <c r="I1370" s="2"/>
      <c r="J1370" s="2"/>
      <c r="K1370" s="3"/>
      <c r="L1370" s="3"/>
    </row>
    <row r="1371" spans="3:12" x14ac:dyDescent="0.25">
      <c r="C1371" s="3"/>
      <c r="D1371" s="3"/>
      <c r="E1371" s="1"/>
      <c r="F1371" s="1"/>
      <c r="G1371" s="3"/>
      <c r="I1371" s="2"/>
      <c r="J1371" s="2"/>
      <c r="K1371" s="3"/>
      <c r="L1371" s="3"/>
    </row>
    <row r="1372" spans="3:12" x14ac:dyDescent="0.25">
      <c r="C1372" s="3"/>
      <c r="D1372" s="3"/>
      <c r="E1372" s="1"/>
      <c r="F1372" s="1"/>
      <c r="G1372" s="3"/>
      <c r="I1372" s="2"/>
      <c r="J1372" s="2"/>
      <c r="K1372" s="3"/>
      <c r="L1372" s="3"/>
    </row>
    <row r="1373" spans="3:12" x14ac:dyDescent="0.25">
      <c r="C1373" s="3"/>
      <c r="D1373" s="3"/>
      <c r="E1373" s="1"/>
      <c r="F1373" s="1"/>
      <c r="G1373" s="3"/>
      <c r="I1373" s="2"/>
      <c r="J1373" s="2"/>
      <c r="K1373" s="3"/>
      <c r="L1373" s="3"/>
    </row>
    <row r="1374" spans="3:12" x14ac:dyDescent="0.25">
      <c r="C1374" s="3"/>
      <c r="D1374" s="3"/>
      <c r="E1374" s="1"/>
      <c r="F1374" s="1"/>
      <c r="G1374" s="3"/>
      <c r="I1374" s="2"/>
      <c r="J1374" s="2"/>
      <c r="K1374" s="3"/>
      <c r="L1374" s="3"/>
    </row>
    <row r="1375" spans="3:12" x14ac:dyDescent="0.25">
      <c r="C1375" s="3"/>
      <c r="D1375" s="3"/>
      <c r="E1375" s="1"/>
      <c r="F1375" s="1"/>
      <c r="G1375" s="3"/>
      <c r="I1375" s="2"/>
      <c r="J1375" s="2"/>
      <c r="K1375" s="3"/>
      <c r="L1375" s="3"/>
    </row>
    <row r="1376" spans="3:12" x14ac:dyDescent="0.25">
      <c r="C1376" s="3"/>
      <c r="D1376" s="3"/>
      <c r="E1376" s="1"/>
      <c r="F1376" s="1"/>
      <c r="G1376" s="3"/>
      <c r="I1376" s="2"/>
      <c r="J1376" s="2"/>
      <c r="K1376" s="3"/>
      <c r="L1376" s="3"/>
    </row>
    <row r="1377" spans="3:12" x14ac:dyDescent="0.25">
      <c r="C1377" s="3"/>
      <c r="D1377" s="3"/>
      <c r="E1377" s="1"/>
      <c r="F1377" s="1"/>
      <c r="G1377" s="3"/>
      <c r="I1377" s="2"/>
      <c r="J1377" s="2"/>
      <c r="K1377" s="3"/>
      <c r="L1377" s="3"/>
    </row>
    <row r="1378" spans="3:12" x14ac:dyDescent="0.25">
      <c r="C1378" s="3"/>
      <c r="D1378" s="3"/>
      <c r="E1378" s="1"/>
      <c r="F1378" s="1"/>
      <c r="G1378" s="3"/>
      <c r="I1378" s="2"/>
      <c r="J1378" s="2"/>
      <c r="K1378" s="3"/>
      <c r="L1378" s="3"/>
    </row>
    <row r="1379" spans="3:12" x14ac:dyDescent="0.25">
      <c r="C1379" s="3"/>
      <c r="D1379" s="3"/>
      <c r="E1379" s="1"/>
      <c r="F1379" s="1"/>
      <c r="G1379" s="3"/>
      <c r="I1379" s="2"/>
      <c r="J1379" s="2"/>
      <c r="K1379" s="3"/>
      <c r="L1379" s="3"/>
    </row>
    <row r="1380" spans="3:12" x14ac:dyDescent="0.25">
      <c r="C1380" s="3"/>
      <c r="D1380" s="3"/>
      <c r="E1380" s="1"/>
      <c r="F1380" s="1"/>
      <c r="G1380" s="3"/>
      <c r="I1380" s="2"/>
      <c r="J1380" s="2"/>
      <c r="K1380" s="3"/>
      <c r="L1380" s="3"/>
    </row>
    <row r="1381" spans="3:12" x14ac:dyDescent="0.25">
      <c r="C1381" s="3"/>
      <c r="D1381" s="3"/>
      <c r="E1381" s="1"/>
      <c r="F1381" s="1"/>
      <c r="G1381" s="3"/>
      <c r="I1381" s="2"/>
      <c r="J1381" s="2"/>
      <c r="K1381" s="3"/>
      <c r="L1381" s="3"/>
    </row>
    <row r="1382" spans="3:12" x14ac:dyDescent="0.25">
      <c r="C1382" s="3"/>
      <c r="D1382" s="3"/>
      <c r="E1382" s="1"/>
      <c r="F1382" s="1"/>
      <c r="G1382" s="3"/>
      <c r="I1382" s="2"/>
      <c r="J1382" s="2"/>
      <c r="K1382" s="3"/>
      <c r="L1382" s="3"/>
    </row>
    <row r="1383" spans="3:12" x14ac:dyDescent="0.25">
      <c r="C1383" s="3"/>
      <c r="D1383" s="3"/>
      <c r="E1383" s="1"/>
      <c r="F1383" s="1"/>
      <c r="G1383" s="3"/>
      <c r="I1383" s="2"/>
      <c r="J1383" s="2"/>
      <c r="K1383" s="3"/>
      <c r="L1383" s="3"/>
    </row>
    <row r="1384" spans="3:12" x14ac:dyDescent="0.25">
      <c r="C1384" s="3"/>
      <c r="D1384" s="3"/>
      <c r="E1384" s="1"/>
      <c r="F1384" s="1"/>
      <c r="G1384" s="3"/>
      <c r="I1384" s="2"/>
      <c r="J1384" s="2"/>
      <c r="K1384" s="3"/>
      <c r="L1384" s="3"/>
    </row>
    <row r="1385" spans="3:12" x14ac:dyDescent="0.25">
      <c r="C1385" s="3"/>
      <c r="D1385" s="3"/>
      <c r="E1385" s="1"/>
      <c r="F1385" s="1"/>
      <c r="G1385" s="3"/>
      <c r="I1385" s="2"/>
      <c r="J1385" s="2"/>
      <c r="K1385" s="3"/>
      <c r="L1385" s="3"/>
    </row>
    <row r="1386" spans="3:12" x14ac:dyDescent="0.25">
      <c r="C1386" s="3"/>
      <c r="D1386" s="3"/>
      <c r="E1386" s="1"/>
      <c r="F1386" s="1"/>
      <c r="G1386" s="3"/>
      <c r="I1386" s="2"/>
      <c r="J1386" s="2"/>
      <c r="K1386" s="3"/>
      <c r="L1386" s="3"/>
    </row>
    <row r="1387" spans="3:12" x14ac:dyDescent="0.25">
      <c r="C1387" s="3"/>
      <c r="D1387" s="3"/>
      <c r="E1387" s="1"/>
      <c r="F1387" s="1"/>
      <c r="G1387" s="3"/>
      <c r="I1387" s="2"/>
      <c r="J1387" s="2"/>
      <c r="K1387" s="3"/>
      <c r="L1387" s="3"/>
    </row>
    <row r="1388" spans="3:12" x14ac:dyDescent="0.25">
      <c r="C1388" s="3"/>
      <c r="D1388" s="3"/>
      <c r="E1388" s="1"/>
      <c r="F1388" s="1"/>
      <c r="G1388" s="3"/>
      <c r="I1388" s="2"/>
      <c r="J1388" s="2"/>
      <c r="K1388" s="3"/>
      <c r="L1388" s="3"/>
    </row>
    <row r="1389" spans="3:12" x14ac:dyDescent="0.25">
      <c r="C1389" s="3"/>
      <c r="D1389" s="3"/>
      <c r="E1389" s="1"/>
      <c r="F1389" s="1"/>
      <c r="G1389" s="3"/>
      <c r="I1389" s="2"/>
      <c r="J1389" s="2"/>
      <c r="K1389" s="3"/>
      <c r="L1389" s="3"/>
    </row>
    <row r="1390" spans="3:12" x14ac:dyDescent="0.25">
      <c r="C1390" s="3"/>
      <c r="D1390" s="3"/>
      <c r="E1390" s="1"/>
      <c r="F1390" s="1"/>
      <c r="G1390" s="3"/>
      <c r="I1390" s="2"/>
      <c r="J1390" s="2"/>
      <c r="K1390" s="3"/>
      <c r="L1390" s="3"/>
    </row>
    <row r="1391" spans="3:12" x14ac:dyDescent="0.25">
      <c r="C1391" s="3"/>
      <c r="D1391" s="3"/>
      <c r="E1391" s="1"/>
      <c r="F1391" s="1"/>
      <c r="G1391" s="3"/>
      <c r="I1391" s="2"/>
      <c r="J1391" s="2"/>
      <c r="K1391" s="3"/>
      <c r="L1391" s="3"/>
    </row>
    <row r="1392" spans="3:12" x14ac:dyDescent="0.25">
      <c r="C1392" s="3"/>
      <c r="D1392" s="3"/>
      <c r="E1392" s="1"/>
      <c r="F1392" s="1"/>
      <c r="G1392" s="3"/>
      <c r="I1392" s="2"/>
      <c r="J1392" s="2"/>
      <c r="K1392" s="3"/>
      <c r="L1392" s="3"/>
    </row>
    <row r="1393" spans="3:12" x14ac:dyDescent="0.25">
      <c r="C1393" s="3"/>
      <c r="D1393" s="3"/>
      <c r="E1393" s="1"/>
      <c r="F1393" s="1"/>
      <c r="G1393" s="3"/>
      <c r="I1393" s="2"/>
      <c r="J1393" s="2"/>
      <c r="K1393" s="3"/>
      <c r="L1393" s="3"/>
    </row>
    <row r="1394" spans="3:12" x14ac:dyDescent="0.25">
      <c r="C1394" s="3"/>
      <c r="D1394" s="3"/>
      <c r="E1394" s="1"/>
      <c r="F1394" s="1"/>
      <c r="G1394" s="3"/>
      <c r="I1394" s="2"/>
      <c r="J1394" s="2"/>
      <c r="K1394" s="3"/>
      <c r="L1394" s="3"/>
    </row>
    <row r="1395" spans="3:12" x14ac:dyDescent="0.25">
      <c r="C1395" s="3"/>
      <c r="D1395" s="3"/>
      <c r="E1395" s="1"/>
      <c r="F1395" s="1"/>
      <c r="G1395" s="3"/>
      <c r="I1395" s="2"/>
      <c r="J1395" s="2"/>
      <c r="K1395" s="3"/>
      <c r="L1395" s="3"/>
    </row>
    <row r="1396" spans="3:12" x14ac:dyDescent="0.25">
      <c r="C1396" s="3"/>
      <c r="D1396" s="3"/>
      <c r="E1396" s="1"/>
      <c r="F1396" s="1"/>
      <c r="G1396" s="3"/>
      <c r="I1396" s="2"/>
      <c r="J1396" s="2"/>
      <c r="K1396" s="3"/>
      <c r="L1396" s="3"/>
    </row>
    <row r="1397" spans="3:12" x14ac:dyDescent="0.25">
      <c r="C1397" s="3"/>
      <c r="D1397" s="3"/>
      <c r="E1397" s="1"/>
      <c r="F1397" s="1"/>
      <c r="G1397" s="3"/>
      <c r="I1397" s="2"/>
      <c r="J1397" s="2"/>
      <c r="K1397" s="3"/>
      <c r="L1397" s="3"/>
    </row>
    <row r="1398" spans="3:12" x14ac:dyDescent="0.25">
      <c r="C1398" s="3"/>
      <c r="D1398" s="3"/>
      <c r="E1398" s="1"/>
      <c r="F1398" s="1"/>
      <c r="G1398" s="3"/>
      <c r="I1398" s="2"/>
      <c r="J1398" s="2"/>
      <c r="K1398" s="3"/>
      <c r="L1398" s="3"/>
    </row>
    <row r="1399" spans="3:12" x14ac:dyDescent="0.25">
      <c r="C1399" s="3"/>
      <c r="D1399" s="3"/>
      <c r="E1399" s="1"/>
      <c r="F1399" s="1"/>
      <c r="G1399" s="3"/>
      <c r="I1399" s="2"/>
      <c r="J1399" s="2"/>
      <c r="K1399" s="3"/>
      <c r="L1399" s="3"/>
    </row>
    <row r="1400" spans="3:12" x14ac:dyDescent="0.25">
      <c r="C1400" s="3"/>
      <c r="D1400" s="3"/>
      <c r="E1400" s="1"/>
      <c r="F1400" s="1"/>
      <c r="G1400" s="3"/>
      <c r="I1400" s="2"/>
      <c r="J1400" s="2"/>
      <c r="K1400" s="3"/>
      <c r="L1400" s="3"/>
    </row>
    <row r="1401" spans="3:12" x14ac:dyDescent="0.25">
      <c r="C1401" s="3"/>
      <c r="D1401" s="3"/>
      <c r="E1401" s="1"/>
      <c r="F1401" s="1"/>
      <c r="G1401" s="3"/>
      <c r="I1401" s="2"/>
      <c r="J1401" s="2"/>
      <c r="K1401" s="3"/>
      <c r="L1401" s="3"/>
    </row>
    <row r="1402" spans="3:12" x14ac:dyDescent="0.25">
      <c r="C1402" s="3"/>
      <c r="D1402" s="3"/>
      <c r="E1402" s="1"/>
      <c r="F1402" s="1"/>
      <c r="G1402" s="3"/>
      <c r="I1402" s="2"/>
      <c r="J1402" s="2"/>
      <c r="K1402" s="3"/>
      <c r="L1402" s="3"/>
    </row>
    <row r="1403" spans="3:12" x14ac:dyDescent="0.25">
      <c r="C1403" s="3"/>
      <c r="D1403" s="3"/>
      <c r="E1403" s="1"/>
      <c r="F1403" s="1"/>
      <c r="G1403" s="3"/>
      <c r="I1403" s="2"/>
      <c r="J1403" s="2"/>
      <c r="K1403" s="3"/>
      <c r="L1403" s="3"/>
    </row>
    <row r="1404" spans="3:12" x14ac:dyDescent="0.25">
      <c r="C1404" s="3"/>
      <c r="D1404" s="3"/>
      <c r="E1404" s="1"/>
      <c r="F1404" s="1"/>
      <c r="G1404" s="3"/>
      <c r="I1404" s="2"/>
      <c r="J1404" s="2"/>
      <c r="K1404" s="3"/>
      <c r="L1404" s="3"/>
    </row>
    <row r="1405" spans="3:12" x14ac:dyDescent="0.25">
      <c r="C1405" s="3"/>
      <c r="D1405" s="3"/>
      <c r="E1405" s="1"/>
      <c r="F1405" s="1"/>
      <c r="G1405" s="3"/>
      <c r="I1405" s="2"/>
      <c r="J1405" s="2"/>
      <c r="K1405" s="3"/>
      <c r="L1405" s="3"/>
    </row>
    <row r="1406" spans="3:12" x14ac:dyDescent="0.25">
      <c r="C1406" s="3"/>
      <c r="D1406" s="3"/>
      <c r="E1406" s="1"/>
      <c r="F1406" s="1"/>
      <c r="G1406" s="3"/>
      <c r="I1406" s="2"/>
      <c r="J1406" s="2"/>
      <c r="K1406" s="3"/>
      <c r="L1406" s="3"/>
    </row>
    <row r="1407" spans="3:12" x14ac:dyDescent="0.25">
      <c r="C1407" s="3"/>
      <c r="D1407" s="3"/>
      <c r="E1407" s="1"/>
      <c r="F1407" s="1"/>
      <c r="G1407" s="3"/>
      <c r="I1407" s="2"/>
      <c r="J1407" s="2"/>
      <c r="K1407" s="3"/>
      <c r="L1407" s="3"/>
    </row>
    <row r="1408" spans="3:12" x14ac:dyDescent="0.25">
      <c r="C1408" s="3"/>
      <c r="D1408" s="3"/>
      <c r="E1408" s="1"/>
      <c r="F1408" s="1"/>
      <c r="G1408" s="3"/>
      <c r="I1408" s="2"/>
      <c r="J1408" s="2"/>
      <c r="K1408" s="3"/>
      <c r="L1408" s="3"/>
    </row>
    <row r="1409" spans="3:12" x14ac:dyDescent="0.25">
      <c r="C1409" s="3"/>
      <c r="D1409" s="3"/>
      <c r="E1409" s="1"/>
      <c r="F1409" s="1"/>
      <c r="G1409" s="3"/>
      <c r="I1409" s="2"/>
      <c r="J1409" s="2"/>
      <c r="K1409" s="3"/>
      <c r="L1409" s="3"/>
    </row>
    <row r="1410" spans="3:12" x14ac:dyDescent="0.25">
      <c r="C1410" s="3"/>
      <c r="D1410" s="3"/>
      <c r="E1410" s="1"/>
      <c r="F1410" s="1"/>
      <c r="G1410" s="3"/>
      <c r="I1410" s="2"/>
      <c r="J1410" s="2"/>
      <c r="K1410" s="3"/>
      <c r="L1410" s="3"/>
    </row>
    <row r="1411" spans="3:12" x14ac:dyDescent="0.25">
      <c r="C1411" s="3"/>
      <c r="D1411" s="3"/>
      <c r="E1411" s="1"/>
      <c r="F1411" s="1"/>
      <c r="G1411" s="3"/>
      <c r="I1411" s="2"/>
      <c r="J1411" s="2"/>
      <c r="K1411" s="3"/>
      <c r="L1411" s="3"/>
    </row>
    <row r="1412" spans="3:12" x14ac:dyDescent="0.25">
      <c r="C1412" s="3"/>
      <c r="D1412" s="3"/>
      <c r="E1412" s="1"/>
      <c r="F1412" s="1"/>
      <c r="G1412" s="3"/>
      <c r="I1412" s="2"/>
      <c r="J1412" s="2"/>
      <c r="K1412" s="3"/>
      <c r="L1412" s="3"/>
    </row>
    <row r="1413" spans="3:12" x14ac:dyDescent="0.25">
      <c r="C1413" s="3"/>
      <c r="D1413" s="3"/>
      <c r="E1413" s="1"/>
      <c r="F1413" s="1"/>
      <c r="G1413" s="3"/>
      <c r="I1413" s="2"/>
      <c r="J1413" s="2"/>
      <c r="K1413" s="3"/>
      <c r="L1413" s="3"/>
    </row>
    <row r="1414" spans="3:12" x14ac:dyDescent="0.25">
      <c r="C1414" s="3"/>
      <c r="D1414" s="3"/>
      <c r="E1414" s="1"/>
      <c r="F1414" s="1"/>
      <c r="G1414" s="3"/>
      <c r="I1414" s="2"/>
      <c r="J1414" s="2"/>
      <c r="K1414" s="3"/>
      <c r="L1414" s="3"/>
    </row>
    <row r="1415" spans="3:12" x14ac:dyDescent="0.25">
      <c r="C1415" s="3"/>
      <c r="D1415" s="3"/>
      <c r="E1415" s="1"/>
      <c r="F1415" s="1"/>
      <c r="G1415" s="3"/>
      <c r="I1415" s="2"/>
      <c r="J1415" s="2"/>
      <c r="K1415" s="3"/>
      <c r="L1415" s="3"/>
    </row>
    <row r="1416" spans="3:12" x14ac:dyDescent="0.25">
      <c r="C1416" s="3"/>
      <c r="D1416" s="3"/>
      <c r="E1416" s="1"/>
      <c r="F1416" s="1"/>
      <c r="G1416" s="3"/>
      <c r="I1416" s="2"/>
      <c r="J1416" s="2"/>
      <c r="K1416" s="3"/>
      <c r="L1416" s="3"/>
    </row>
    <row r="1417" spans="3:12" x14ac:dyDescent="0.25">
      <c r="C1417" s="3"/>
      <c r="D1417" s="3"/>
      <c r="E1417" s="1"/>
      <c r="F1417" s="1"/>
      <c r="G1417" s="3"/>
      <c r="I1417" s="2"/>
      <c r="J1417" s="2"/>
      <c r="K1417" s="3"/>
      <c r="L1417" s="3"/>
    </row>
    <row r="1418" spans="3:12" x14ac:dyDescent="0.25">
      <c r="C1418" s="3"/>
      <c r="D1418" s="3"/>
      <c r="E1418" s="1"/>
      <c r="F1418" s="1"/>
      <c r="G1418" s="3"/>
      <c r="I1418" s="2"/>
      <c r="J1418" s="2"/>
      <c r="K1418" s="3"/>
      <c r="L1418" s="3"/>
    </row>
    <row r="1419" spans="3:12" x14ac:dyDescent="0.25">
      <c r="C1419" s="3"/>
      <c r="D1419" s="3"/>
      <c r="E1419" s="1"/>
      <c r="F1419" s="1"/>
      <c r="G1419" s="3"/>
      <c r="I1419" s="2"/>
      <c r="J1419" s="2"/>
      <c r="K1419" s="3"/>
      <c r="L1419" s="3"/>
    </row>
    <row r="1420" spans="3:12" x14ac:dyDescent="0.25">
      <c r="C1420" s="3"/>
      <c r="D1420" s="3"/>
      <c r="E1420" s="1"/>
      <c r="F1420" s="1"/>
      <c r="G1420" s="3"/>
      <c r="I1420" s="2"/>
      <c r="J1420" s="2"/>
      <c r="K1420" s="3"/>
      <c r="L1420" s="3"/>
    </row>
    <row r="1421" spans="3:12" x14ac:dyDescent="0.25">
      <c r="C1421" s="3"/>
      <c r="D1421" s="3"/>
      <c r="E1421" s="1"/>
      <c r="F1421" s="1"/>
      <c r="G1421" s="3"/>
      <c r="I1421" s="2"/>
      <c r="J1421" s="2"/>
      <c r="K1421" s="3"/>
      <c r="L1421" s="3"/>
    </row>
    <row r="1422" spans="3:12" x14ac:dyDescent="0.25">
      <c r="C1422" s="3"/>
      <c r="D1422" s="3"/>
      <c r="E1422" s="1"/>
      <c r="F1422" s="1"/>
      <c r="G1422" s="3"/>
      <c r="I1422" s="2"/>
      <c r="J1422" s="2"/>
      <c r="K1422" s="3"/>
      <c r="L1422" s="3"/>
    </row>
    <row r="1423" spans="3:12" x14ac:dyDescent="0.25">
      <c r="C1423" s="3"/>
      <c r="D1423" s="3"/>
      <c r="E1423" s="1"/>
      <c r="F1423" s="1"/>
      <c r="G1423" s="3"/>
      <c r="I1423" s="2"/>
      <c r="J1423" s="2"/>
      <c r="K1423" s="3"/>
      <c r="L1423" s="3"/>
    </row>
    <row r="1424" spans="3:12" x14ac:dyDescent="0.25">
      <c r="C1424" s="3"/>
      <c r="D1424" s="3"/>
      <c r="E1424" s="1"/>
      <c r="F1424" s="1"/>
      <c r="G1424" s="3"/>
      <c r="I1424" s="2"/>
      <c r="J1424" s="2"/>
      <c r="K1424" s="3"/>
      <c r="L1424" s="3"/>
    </row>
    <row r="1425" spans="3:12" x14ac:dyDescent="0.25">
      <c r="C1425" s="3"/>
      <c r="D1425" s="3"/>
      <c r="E1425" s="1"/>
      <c r="F1425" s="1"/>
      <c r="G1425" s="3"/>
      <c r="I1425" s="2"/>
      <c r="J1425" s="2"/>
      <c r="K1425" s="3"/>
      <c r="L1425" s="3"/>
    </row>
    <row r="1426" spans="3:12" x14ac:dyDescent="0.25">
      <c r="C1426" s="3"/>
      <c r="D1426" s="3"/>
      <c r="E1426" s="1"/>
      <c r="F1426" s="1"/>
      <c r="G1426" s="3"/>
      <c r="I1426" s="2"/>
      <c r="J1426" s="2"/>
      <c r="K1426" s="3"/>
      <c r="L1426" s="3"/>
    </row>
    <row r="1427" spans="3:12" x14ac:dyDescent="0.25">
      <c r="C1427" s="3"/>
      <c r="D1427" s="3"/>
      <c r="E1427" s="1"/>
      <c r="F1427" s="1"/>
      <c r="G1427" s="3"/>
      <c r="I1427" s="2"/>
      <c r="J1427" s="2"/>
      <c r="K1427" s="3"/>
      <c r="L1427" s="3"/>
    </row>
    <row r="1428" spans="3:12" x14ac:dyDescent="0.25">
      <c r="C1428" s="3"/>
      <c r="D1428" s="3"/>
      <c r="E1428" s="1"/>
      <c r="F1428" s="1"/>
      <c r="G1428" s="3"/>
      <c r="I1428" s="2"/>
      <c r="J1428" s="2"/>
      <c r="K1428" s="3"/>
      <c r="L1428" s="3"/>
    </row>
    <row r="1429" spans="3:12" x14ac:dyDescent="0.25">
      <c r="C1429" s="3"/>
      <c r="D1429" s="3"/>
      <c r="E1429" s="1"/>
      <c r="F1429" s="1"/>
      <c r="G1429" s="3"/>
      <c r="I1429" s="2"/>
      <c r="J1429" s="2"/>
      <c r="K1429" s="3"/>
      <c r="L1429" s="3"/>
    </row>
    <row r="1430" spans="3:12" x14ac:dyDescent="0.25">
      <c r="C1430" s="3"/>
      <c r="D1430" s="3"/>
      <c r="E1430" s="1"/>
      <c r="F1430" s="1"/>
      <c r="G1430" s="3"/>
      <c r="I1430" s="2"/>
      <c r="J1430" s="2"/>
      <c r="K1430" s="3"/>
      <c r="L1430" s="3"/>
    </row>
    <row r="1431" spans="3:12" x14ac:dyDescent="0.25">
      <c r="C1431" s="3"/>
      <c r="D1431" s="3"/>
      <c r="E1431" s="1"/>
      <c r="F1431" s="1"/>
      <c r="G1431" s="3"/>
      <c r="I1431" s="2"/>
      <c r="J1431" s="2"/>
      <c r="K1431" s="3"/>
      <c r="L1431" s="3"/>
    </row>
    <row r="1432" spans="3:12" x14ac:dyDescent="0.25">
      <c r="C1432" s="3"/>
      <c r="D1432" s="3"/>
      <c r="E1432" s="1"/>
      <c r="F1432" s="1"/>
      <c r="G1432" s="3"/>
      <c r="I1432" s="2"/>
      <c r="J1432" s="2"/>
      <c r="K1432" s="3"/>
      <c r="L1432" s="3"/>
    </row>
    <row r="1433" spans="3:12" x14ac:dyDescent="0.25">
      <c r="C1433" s="3"/>
      <c r="D1433" s="3"/>
      <c r="E1433" s="1"/>
      <c r="F1433" s="1"/>
      <c r="G1433" s="3"/>
      <c r="I1433" s="2"/>
      <c r="J1433" s="2"/>
      <c r="K1433" s="3"/>
      <c r="L1433" s="3"/>
    </row>
    <row r="1434" spans="3:12" x14ac:dyDescent="0.25">
      <c r="C1434" s="3"/>
      <c r="D1434" s="3"/>
      <c r="E1434" s="1"/>
      <c r="F1434" s="1"/>
      <c r="G1434" s="3"/>
      <c r="I1434" s="2"/>
      <c r="J1434" s="2"/>
      <c r="K1434" s="3"/>
      <c r="L1434" s="3"/>
    </row>
    <row r="1435" spans="3:12" x14ac:dyDescent="0.25">
      <c r="C1435" s="3"/>
      <c r="D1435" s="3"/>
      <c r="E1435" s="1"/>
      <c r="F1435" s="1"/>
      <c r="G1435" s="3"/>
      <c r="I1435" s="2"/>
      <c r="J1435" s="2"/>
      <c r="K1435" s="3"/>
      <c r="L1435" s="3"/>
    </row>
    <row r="1436" spans="3:12" x14ac:dyDescent="0.25">
      <c r="C1436" s="3"/>
      <c r="D1436" s="3"/>
      <c r="E1436" s="1"/>
      <c r="F1436" s="1"/>
      <c r="G1436" s="3"/>
      <c r="I1436" s="2"/>
      <c r="J1436" s="2"/>
      <c r="K1436" s="3"/>
      <c r="L1436" s="3"/>
    </row>
    <row r="1437" spans="3:12" x14ac:dyDescent="0.25">
      <c r="C1437" s="3"/>
      <c r="D1437" s="3"/>
      <c r="E1437" s="1"/>
      <c r="F1437" s="1"/>
      <c r="G1437" s="3"/>
      <c r="I1437" s="2"/>
      <c r="J1437" s="2"/>
      <c r="K1437" s="3"/>
      <c r="L1437" s="3"/>
    </row>
    <row r="1438" spans="3:12" x14ac:dyDescent="0.25">
      <c r="C1438" s="3"/>
      <c r="D1438" s="3"/>
      <c r="E1438" s="1"/>
      <c r="F1438" s="1"/>
      <c r="G1438" s="3"/>
      <c r="I1438" s="2"/>
      <c r="J1438" s="2"/>
      <c r="K1438" s="3"/>
      <c r="L1438" s="3"/>
    </row>
    <row r="1439" spans="3:12" x14ac:dyDescent="0.25">
      <c r="C1439" s="3"/>
      <c r="D1439" s="3"/>
      <c r="E1439" s="1"/>
      <c r="F1439" s="1"/>
      <c r="G1439" s="3"/>
      <c r="I1439" s="2"/>
      <c r="J1439" s="2"/>
      <c r="K1439" s="3"/>
      <c r="L1439" s="3"/>
    </row>
    <row r="1440" spans="3:12" x14ac:dyDescent="0.25">
      <c r="C1440" s="3"/>
      <c r="D1440" s="3"/>
      <c r="E1440" s="1"/>
      <c r="F1440" s="1"/>
      <c r="G1440" s="3"/>
      <c r="I1440" s="2"/>
      <c r="J1440" s="2"/>
      <c r="K1440" s="3"/>
      <c r="L1440" s="3"/>
    </row>
    <row r="1441" spans="3:12" x14ac:dyDescent="0.25">
      <c r="C1441" s="3"/>
      <c r="D1441" s="3"/>
      <c r="E1441" s="1"/>
      <c r="F1441" s="1"/>
      <c r="G1441" s="3"/>
      <c r="I1441" s="2"/>
      <c r="J1441" s="2"/>
      <c r="K1441" s="3"/>
      <c r="L1441" s="3"/>
    </row>
    <row r="1442" spans="3:12" x14ac:dyDescent="0.25">
      <c r="C1442" s="3"/>
      <c r="D1442" s="3"/>
      <c r="E1442" s="1"/>
      <c r="F1442" s="1"/>
      <c r="G1442" s="3"/>
      <c r="I1442" s="2"/>
      <c r="J1442" s="2"/>
      <c r="K1442" s="3"/>
      <c r="L1442" s="3"/>
    </row>
    <row r="1443" spans="3:12" x14ac:dyDescent="0.25">
      <c r="C1443" s="3"/>
      <c r="D1443" s="3"/>
      <c r="E1443" s="1"/>
      <c r="F1443" s="1"/>
      <c r="G1443" s="3"/>
      <c r="I1443" s="2"/>
      <c r="J1443" s="2"/>
      <c r="K1443" s="3"/>
      <c r="L1443" s="3"/>
    </row>
    <row r="1444" spans="3:12" x14ac:dyDescent="0.25">
      <c r="C1444" s="3"/>
      <c r="D1444" s="3"/>
      <c r="E1444" s="1"/>
      <c r="F1444" s="1"/>
      <c r="G1444" s="3"/>
      <c r="I1444" s="2"/>
      <c r="J1444" s="2"/>
      <c r="K1444" s="3"/>
      <c r="L1444" s="3"/>
    </row>
    <row r="1445" spans="3:12" x14ac:dyDescent="0.25">
      <c r="C1445" s="3"/>
      <c r="D1445" s="3"/>
      <c r="E1445" s="1"/>
      <c r="F1445" s="1"/>
      <c r="G1445" s="3"/>
      <c r="I1445" s="2"/>
      <c r="J1445" s="2"/>
      <c r="K1445" s="3"/>
      <c r="L1445" s="3"/>
    </row>
    <row r="1446" spans="3:12" x14ac:dyDescent="0.25">
      <c r="C1446" s="3"/>
      <c r="D1446" s="3"/>
      <c r="E1446" s="1"/>
      <c r="F1446" s="1"/>
      <c r="G1446" s="3"/>
      <c r="I1446" s="2"/>
      <c r="J1446" s="2"/>
      <c r="K1446" s="3"/>
      <c r="L1446" s="3"/>
    </row>
    <row r="1447" spans="3:12" x14ac:dyDescent="0.25">
      <c r="C1447" s="3"/>
      <c r="D1447" s="3"/>
      <c r="E1447" s="1"/>
      <c r="F1447" s="1"/>
      <c r="G1447" s="3"/>
      <c r="I1447" s="2"/>
      <c r="J1447" s="2"/>
      <c r="K1447" s="3"/>
      <c r="L1447" s="3"/>
    </row>
    <row r="1448" spans="3:12" x14ac:dyDescent="0.25">
      <c r="C1448" s="3"/>
      <c r="D1448" s="3"/>
      <c r="E1448" s="1"/>
      <c r="F1448" s="1"/>
      <c r="G1448" s="3"/>
      <c r="I1448" s="2"/>
      <c r="J1448" s="2"/>
      <c r="K1448" s="3"/>
      <c r="L1448" s="3"/>
    </row>
    <row r="1449" spans="3:12" x14ac:dyDescent="0.25">
      <c r="C1449" s="3"/>
      <c r="D1449" s="3"/>
      <c r="E1449" s="1"/>
      <c r="F1449" s="1"/>
      <c r="G1449" s="3"/>
      <c r="I1449" s="2"/>
      <c r="J1449" s="2"/>
      <c r="K1449" s="3"/>
      <c r="L1449" s="3"/>
    </row>
    <row r="1450" spans="3:12" x14ac:dyDescent="0.25">
      <c r="C1450" s="3"/>
      <c r="D1450" s="3"/>
      <c r="E1450" s="1"/>
      <c r="F1450" s="1"/>
      <c r="G1450" s="3"/>
      <c r="I1450" s="2"/>
      <c r="J1450" s="2"/>
      <c r="K1450" s="3"/>
      <c r="L1450" s="3"/>
    </row>
    <row r="1451" spans="3:12" x14ac:dyDescent="0.25">
      <c r="C1451" s="3"/>
      <c r="D1451" s="3"/>
      <c r="E1451" s="1"/>
      <c r="F1451" s="1"/>
      <c r="G1451" s="3"/>
      <c r="I1451" s="2"/>
      <c r="J1451" s="2"/>
      <c r="K1451" s="3"/>
      <c r="L1451" s="3"/>
    </row>
    <row r="1452" spans="3:12" x14ac:dyDescent="0.25">
      <c r="C1452" s="3"/>
      <c r="D1452" s="3"/>
      <c r="E1452" s="1"/>
      <c r="F1452" s="1"/>
      <c r="G1452" s="3"/>
      <c r="I1452" s="2"/>
      <c r="J1452" s="2"/>
      <c r="K1452" s="3"/>
      <c r="L1452" s="3"/>
    </row>
    <row r="1453" spans="3:12" x14ac:dyDescent="0.25">
      <c r="C1453" s="3"/>
      <c r="D1453" s="3"/>
      <c r="E1453" s="1"/>
      <c r="F1453" s="1"/>
      <c r="G1453" s="3"/>
      <c r="I1453" s="2"/>
      <c r="J1453" s="2"/>
      <c r="K1453" s="3"/>
      <c r="L1453" s="3"/>
    </row>
    <row r="1454" spans="3:12" x14ac:dyDescent="0.25">
      <c r="C1454" s="3"/>
      <c r="D1454" s="3"/>
      <c r="E1454" s="1"/>
      <c r="F1454" s="1"/>
      <c r="G1454" s="3"/>
      <c r="I1454" s="2"/>
      <c r="J1454" s="2"/>
      <c r="K1454" s="3"/>
      <c r="L1454" s="3"/>
    </row>
    <row r="1455" spans="3:12" x14ac:dyDescent="0.25">
      <c r="C1455" s="3"/>
      <c r="D1455" s="3"/>
      <c r="E1455" s="1"/>
      <c r="F1455" s="1"/>
      <c r="G1455" s="3"/>
      <c r="I1455" s="2"/>
      <c r="J1455" s="2"/>
      <c r="K1455" s="3"/>
      <c r="L1455" s="3"/>
    </row>
    <row r="1456" spans="3:12" x14ac:dyDescent="0.25">
      <c r="C1456" s="3"/>
      <c r="D1456" s="3"/>
      <c r="E1456" s="1"/>
      <c r="F1456" s="1"/>
      <c r="G1456" s="3"/>
      <c r="I1456" s="2"/>
      <c r="J1456" s="2"/>
      <c r="K1456" s="3"/>
      <c r="L1456" s="3"/>
    </row>
    <row r="1457" spans="3:12" x14ac:dyDescent="0.25">
      <c r="C1457" s="3"/>
      <c r="D1457" s="3"/>
      <c r="E1457" s="1"/>
      <c r="F1457" s="1"/>
      <c r="G1457" s="3"/>
      <c r="I1457" s="2"/>
      <c r="J1457" s="2"/>
      <c r="K1457" s="3"/>
      <c r="L1457" s="3"/>
    </row>
    <row r="1458" spans="3:12" x14ac:dyDescent="0.25">
      <c r="C1458" s="3"/>
      <c r="D1458" s="3"/>
      <c r="E1458" s="1"/>
      <c r="F1458" s="1"/>
      <c r="G1458" s="3"/>
      <c r="I1458" s="2"/>
      <c r="J1458" s="2"/>
      <c r="K1458" s="3"/>
      <c r="L1458" s="3"/>
    </row>
    <row r="1459" spans="3:12" x14ac:dyDescent="0.25">
      <c r="C1459" s="3"/>
      <c r="D1459" s="3"/>
      <c r="E1459" s="1"/>
      <c r="F1459" s="1"/>
      <c r="G1459" s="3"/>
      <c r="I1459" s="2"/>
      <c r="J1459" s="2"/>
      <c r="K1459" s="3"/>
      <c r="L1459" s="3"/>
    </row>
    <row r="1460" spans="3:12" x14ac:dyDescent="0.25">
      <c r="C1460" s="3"/>
      <c r="D1460" s="3"/>
      <c r="E1460" s="1"/>
      <c r="F1460" s="1"/>
      <c r="G1460" s="3"/>
      <c r="I1460" s="2"/>
      <c r="J1460" s="2"/>
      <c r="K1460" s="3"/>
      <c r="L1460" s="3"/>
    </row>
    <row r="1461" spans="3:12" x14ac:dyDescent="0.25">
      <c r="C1461" s="3"/>
      <c r="D1461" s="3"/>
      <c r="E1461" s="1"/>
      <c r="F1461" s="1"/>
      <c r="G1461" s="3"/>
      <c r="I1461" s="2"/>
      <c r="J1461" s="2"/>
      <c r="K1461" s="3"/>
      <c r="L1461" s="3"/>
    </row>
    <row r="1462" spans="3:12" x14ac:dyDescent="0.25">
      <c r="C1462" s="3"/>
      <c r="D1462" s="3"/>
      <c r="E1462" s="1"/>
      <c r="F1462" s="1"/>
      <c r="G1462" s="3"/>
      <c r="I1462" s="2"/>
      <c r="J1462" s="2"/>
      <c r="K1462" s="3"/>
      <c r="L1462" s="3"/>
    </row>
    <row r="1463" spans="3:12" x14ac:dyDescent="0.25">
      <c r="C1463" s="3"/>
      <c r="D1463" s="3"/>
      <c r="E1463" s="1"/>
      <c r="F1463" s="1"/>
      <c r="G1463" s="3"/>
      <c r="I1463" s="2"/>
      <c r="J1463" s="2"/>
      <c r="K1463" s="3"/>
      <c r="L1463" s="3"/>
    </row>
    <row r="1464" spans="3:12" x14ac:dyDescent="0.25">
      <c r="C1464" s="3"/>
      <c r="D1464" s="3"/>
      <c r="E1464" s="1"/>
      <c r="F1464" s="1"/>
      <c r="G1464" s="3"/>
      <c r="I1464" s="2"/>
      <c r="J1464" s="2"/>
      <c r="K1464" s="3"/>
      <c r="L1464" s="3"/>
    </row>
    <row r="1465" spans="3:12" x14ac:dyDescent="0.25">
      <c r="C1465" s="3"/>
      <c r="D1465" s="3"/>
      <c r="E1465" s="1"/>
      <c r="F1465" s="1"/>
      <c r="G1465" s="3"/>
      <c r="I1465" s="2"/>
      <c r="J1465" s="2"/>
      <c r="K1465" s="3"/>
      <c r="L1465" s="3"/>
    </row>
    <row r="1466" spans="3:12" x14ac:dyDescent="0.25">
      <c r="C1466" s="3"/>
      <c r="D1466" s="3"/>
      <c r="E1466" s="1"/>
      <c r="F1466" s="1"/>
      <c r="G1466" s="3"/>
      <c r="I1466" s="2"/>
      <c r="J1466" s="2"/>
      <c r="K1466" s="3"/>
      <c r="L1466" s="3"/>
    </row>
    <row r="1467" spans="3:12" x14ac:dyDescent="0.25">
      <c r="C1467" s="3"/>
      <c r="D1467" s="3"/>
      <c r="E1467" s="1"/>
      <c r="F1467" s="1"/>
      <c r="G1467" s="3"/>
      <c r="I1467" s="2"/>
      <c r="J1467" s="2"/>
      <c r="K1467" s="3"/>
      <c r="L1467" s="3"/>
    </row>
    <row r="1468" spans="3:12" x14ac:dyDescent="0.25">
      <c r="C1468" s="3"/>
      <c r="D1468" s="3"/>
      <c r="E1468" s="1"/>
      <c r="F1468" s="1"/>
      <c r="G1468" s="3"/>
      <c r="I1468" s="2"/>
      <c r="J1468" s="2"/>
      <c r="K1468" s="3"/>
      <c r="L1468" s="3"/>
    </row>
    <row r="1469" spans="3:12" x14ac:dyDescent="0.25">
      <c r="C1469" s="3"/>
      <c r="D1469" s="3"/>
      <c r="E1469" s="1"/>
      <c r="F1469" s="1"/>
      <c r="G1469" s="3"/>
      <c r="I1469" s="2"/>
      <c r="J1469" s="2"/>
      <c r="K1469" s="3"/>
      <c r="L1469" s="3"/>
    </row>
    <row r="1470" spans="3:12" x14ac:dyDescent="0.25">
      <c r="C1470" s="3"/>
      <c r="D1470" s="3"/>
      <c r="E1470" s="1"/>
      <c r="F1470" s="1"/>
      <c r="G1470" s="3"/>
      <c r="I1470" s="2"/>
      <c r="J1470" s="2"/>
      <c r="K1470" s="3"/>
      <c r="L1470" s="3"/>
    </row>
    <row r="1471" spans="3:12" x14ac:dyDescent="0.25">
      <c r="C1471" s="3"/>
      <c r="D1471" s="3"/>
      <c r="E1471" s="1"/>
      <c r="F1471" s="1"/>
      <c r="G1471" s="3"/>
      <c r="I1471" s="2"/>
      <c r="J1471" s="2"/>
      <c r="K1471" s="3"/>
      <c r="L1471" s="3"/>
    </row>
    <row r="1472" spans="3:12" x14ac:dyDescent="0.25">
      <c r="C1472" s="3"/>
      <c r="D1472" s="3"/>
      <c r="E1472" s="1"/>
      <c r="F1472" s="1"/>
      <c r="G1472" s="3"/>
      <c r="I1472" s="2"/>
      <c r="J1472" s="2"/>
      <c r="K1472" s="3"/>
      <c r="L1472" s="3"/>
    </row>
    <row r="1473" spans="3:12" x14ac:dyDescent="0.25">
      <c r="C1473" s="3"/>
      <c r="D1473" s="3"/>
      <c r="E1473" s="1"/>
      <c r="F1473" s="1"/>
      <c r="G1473" s="3"/>
      <c r="I1473" s="2"/>
      <c r="J1473" s="2"/>
      <c r="K1473" s="3"/>
      <c r="L1473" s="3"/>
    </row>
    <row r="1474" spans="3:12" x14ac:dyDescent="0.25">
      <c r="C1474" s="3"/>
      <c r="D1474" s="3"/>
      <c r="E1474" s="1"/>
      <c r="F1474" s="1"/>
      <c r="G1474" s="3"/>
      <c r="I1474" s="2"/>
      <c r="J1474" s="2"/>
      <c r="K1474" s="3"/>
      <c r="L1474" s="3"/>
    </row>
    <row r="1475" spans="3:12" x14ac:dyDescent="0.25">
      <c r="C1475" s="3"/>
      <c r="D1475" s="3"/>
      <c r="E1475" s="1"/>
      <c r="F1475" s="1"/>
      <c r="G1475" s="3"/>
      <c r="I1475" s="2"/>
      <c r="J1475" s="2"/>
      <c r="K1475" s="3"/>
      <c r="L1475" s="3"/>
    </row>
    <row r="1476" spans="3:12" x14ac:dyDescent="0.25">
      <c r="C1476" s="3"/>
      <c r="D1476" s="3"/>
      <c r="E1476" s="1"/>
      <c r="F1476" s="1"/>
      <c r="G1476" s="3"/>
      <c r="I1476" s="2"/>
      <c r="J1476" s="2"/>
      <c r="K1476" s="3"/>
      <c r="L1476" s="3"/>
    </row>
    <row r="1477" spans="3:12" x14ac:dyDescent="0.25">
      <c r="C1477" s="3"/>
      <c r="D1477" s="3"/>
      <c r="E1477" s="1"/>
      <c r="F1477" s="1"/>
      <c r="G1477" s="3"/>
      <c r="I1477" s="2"/>
      <c r="J1477" s="2"/>
      <c r="K1477" s="3"/>
      <c r="L1477" s="3"/>
    </row>
    <row r="1478" spans="3:12" x14ac:dyDescent="0.25">
      <c r="C1478" s="3"/>
      <c r="D1478" s="3"/>
      <c r="E1478" s="1"/>
      <c r="F1478" s="1"/>
      <c r="G1478" s="3"/>
      <c r="I1478" s="2"/>
      <c r="J1478" s="2"/>
      <c r="K1478" s="3"/>
      <c r="L1478" s="3"/>
    </row>
    <row r="1479" spans="3:12" x14ac:dyDescent="0.25">
      <c r="C1479" s="3"/>
      <c r="D1479" s="3"/>
      <c r="E1479" s="1"/>
      <c r="F1479" s="1"/>
      <c r="G1479" s="3"/>
      <c r="I1479" s="2"/>
      <c r="J1479" s="2"/>
      <c r="K1479" s="3"/>
      <c r="L1479" s="3"/>
    </row>
    <row r="1480" spans="3:12" x14ac:dyDescent="0.25">
      <c r="C1480" s="3"/>
      <c r="D1480" s="3"/>
      <c r="E1480" s="1"/>
      <c r="F1480" s="1"/>
      <c r="G1480" s="3"/>
      <c r="I1480" s="2"/>
      <c r="J1480" s="2"/>
      <c r="K1480" s="3"/>
      <c r="L1480" s="3"/>
    </row>
    <row r="1481" spans="3:12" x14ac:dyDescent="0.25">
      <c r="C1481" s="3"/>
      <c r="D1481" s="3"/>
      <c r="E1481" s="1"/>
      <c r="F1481" s="1"/>
      <c r="G1481" s="3"/>
      <c r="I1481" s="2"/>
      <c r="J1481" s="2"/>
      <c r="K1481" s="3"/>
      <c r="L1481" s="3"/>
    </row>
    <row r="1482" spans="3:12" x14ac:dyDescent="0.25">
      <c r="C1482" s="3"/>
      <c r="D1482" s="3"/>
      <c r="E1482" s="1"/>
      <c r="F1482" s="1"/>
      <c r="G1482" s="3"/>
      <c r="I1482" s="2"/>
      <c r="J1482" s="2"/>
      <c r="K1482" s="3"/>
      <c r="L1482" s="3"/>
    </row>
    <row r="1483" spans="3:12" x14ac:dyDescent="0.25">
      <c r="C1483" s="3"/>
      <c r="D1483" s="3"/>
      <c r="E1483" s="1"/>
      <c r="F1483" s="1"/>
      <c r="G1483" s="3"/>
      <c r="I1483" s="2"/>
      <c r="J1483" s="2"/>
      <c r="K1483" s="3"/>
      <c r="L1483" s="3"/>
    </row>
    <row r="1484" spans="3:12" x14ac:dyDescent="0.25">
      <c r="C1484" s="3"/>
      <c r="D1484" s="3"/>
      <c r="E1484" s="1"/>
      <c r="F1484" s="1"/>
      <c r="G1484" s="3"/>
      <c r="I1484" s="2"/>
      <c r="J1484" s="2"/>
      <c r="K1484" s="3"/>
      <c r="L1484" s="3"/>
    </row>
    <row r="1485" spans="3:12" x14ac:dyDescent="0.25">
      <c r="C1485" s="3"/>
      <c r="D1485" s="3"/>
      <c r="E1485" s="1"/>
      <c r="F1485" s="1"/>
      <c r="G1485" s="3"/>
      <c r="I1485" s="2"/>
      <c r="J1485" s="2"/>
      <c r="K1485" s="3"/>
      <c r="L1485" s="3"/>
    </row>
    <row r="1486" spans="3:12" x14ac:dyDescent="0.25">
      <c r="C1486" s="3"/>
      <c r="D1486" s="3"/>
      <c r="E1486" s="1"/>
      <c r="F1486" s="1"/>
      <c r="G1486" s="3"/>
      <c r="I1486" s="2"/>
      <c r="J1486" s="2"/>
      <c r="K1486" s="3"/>
      <c r="L1486" s="3"/>
    </row>
    <row r="1487" spans="3:12" x14ac:dyDescent="0.25">
      <c r="C1487" s="3"/>
      <c r="D1487" s="3"/>
      <c r="E1487" s="1"/>
      <c r="F1487" s="1"/>
      <c r="G1487" s="3"/>
      <c r="I1487" s="2"/>
      <c r="J1487" s="2"/>
      <c r="K1487" s="3"/>
      <c r="L1487" s="3"/>
    </row>
    <row r="1488" spans="3:12" x14ac:dyDescent="0.25">
      <c r="C1488" s="3"/>
      <c r="D1488" s="3"/>
      <c r="E1488" s="1"/>
      <c r="F1488" s="1"/>
      <c r="G1488" s="3"/>
      <c r="I1488" s="2"/>
      <c r="J1488" s="2"/>
      <c r="K1488" s="3"/>
      <c r="L1488" s="3"/>
    </row>
    <row r="1489" spans="3:12" x14ac:dyDescent="0.25">
      <c r="C1489" s="3"/>
      <c r="D1489" s="3"/>
      <c r="E1489" s="1"/>
      <c r="F1489" s="1"/>
      <c r="G1489" s="3"/>
      <c r="I1489" s="2"/>
      <c r="J1489" s="2"/>
      <c r="K1489" s="3"/>
      <c r="L1489" s="3"/>
    </row>
    <row r="1490" spans="3:12" x14ac:dyDescent="0.25">
      <c r="C1490" s="3"/>
      <c r="D1490" s="3"/>
      <c r="E1490" s="1"/>
      <c r="F1490" s="1"/>
      <c r="G1490" s="3"/>
      <c r="I1490" s="2"/>
      <c r="J1490" s="2"/>
      <c r="K1490" s="3"/>
      <c r="L1490" s="3"/>
    </row>
    <row r="1491" spans="3:12" x14ac:dyDescent="0.25">
      <c r="C1491" s="3"/>
      <c r="D1491" s="3"/>
      <c r="E1491" s="1"/>
      <c r="F1491" s="1"/>
      <c r="G1491" s="3"/>
      <c r="I1491" s="2"/>
      <c r="J1491" s="2"/>
      <c r="K1491" s="3"/>
      <c r="L1491" s="3"/>
    </row>
    <row r="1492" spans="3:12" x14ac:dyDescent="0.25">
      <c r="C1492" s="3"/>
      <c r="D1492" s="3"/>
      <c r="E1492" s="1"/>
      <c r="F1492" s="1"/>
      <c r="G1492" s="3"/>
      <c r="I1492" s="2"/>
      <c r="J1492" s="2"/>
      <c r="K1492" s="3"/>
      <c r="L1492" s="3"/>
    </row>
    <row r="1493" spans="3:12" x14ac:dyDescent="0.25">
      <c r="C1493" s="3"/>
      <c r="D1493" s="3"/>
      <c r="E1493" s="1"/>
      <c r="F1493" s="1"/>
      <c r="G1493" s="3"/>
      <c r="I1493" s="2"/>
      <c r="J1493" s="2"/>
      <c r="K1493" s="3"/>
      <c r="L1493" s="3"/>
    </row>
    <row r="1494" spans="3:12" x14ac:dyDescent="0.25">
      <c r="C1494" s="3"/>
      <c r="D1494" s="3"/>
      <c r="E1494" s="1"/>
      <c r="F1494" s="1"/>
      <c r="G1494" s="3"/>
      <c r="I1494" s="2"/>
      <c r="J1494" s="2"/>
      <c r="K1494" s="3"/>
      <c r="L1494" s="3"/>
    </row>
    <row r="1495" spans="3:12" x14ac:dyDescent="0.25">
      <c r="C1495" s="3"/>
      <c r="D1495" s="3"/>
      <c r="E1495" s="1"/>
      <c r="F1495" s="1"/>
      <c r="G1495" s="3"/>
      <c r="I1495" s="2"/>
      <c r="J1495" s="2"/>
      <c r="K1495" s="3"/>
      <c r="L1495" s="3"/>
    </row>
    <row r="1496" spans="3:12" x14ac:dyDescent="0.25">
      <c r="C1496" s="3"/>
      <c r="D1496" s="3"/>
      <c r="E1496" s="1"/>
      <c r="F1496" s="1"/>
      <c r="G1496" s="3"/>
      <c r="I1496" s="2"/>
      <c r="J1496" s="2"/>
      <c r="K1496" s="3"/>
      <c r="L1496" s="3"/>
    </row>
    <row r="1497" spans="3:12" x14ac:dyDescent="0.25">
      <c r="C1497" s="3"/>
      <c r="D1497" s="3"/>
      <c r="E1497" s="1"/>
      <c r="F1497" s="1"/>
      <c r="G1497" s="3"/>
      <c r="I1497" s="2"/>
      <c r="J1497" s="2"/>
      <c r="K1497" s="3"/>
      <c r="L1497" s="3"/>
    </row>
    <row r="1498" spans="3:12" x14ac:dyDescent="0.25">
      <c r="C1498" s="3"/>
      <c r="D1498" s="3"/>
      <c r="E1498" s="1"/>
      <c r="F1498" s="1"/>
      <c r="G1498" s="3"/>
      <c r="I1498" s="2"/>
      <c r="J1498" s="2"/>
      <c r="K1498" s="3"/>
      <c r="L1498" s="3"/>
    </row>
    <row r="1499" spans="3:12" x14ac:dyDescent="0.25">
      <c r="C1499" s="3"/>
      <c r="D1499" s="3"/>
      <c r="E1499" s="1"/>
      <c r="F1499" s="1"/>
      <c r="G1499" s="3"/>
      <c r="I1499" s="2"/>
      <c r="J1499" s="2"/>
      <c r="K1499" s="3"/>
      <c r="L1499" s="3"/>
    </row>
    <row r="1500" spans="3:12" x14ac:dyDescent="0.25">
      <c r="C1500" s="3"/>
      <c r="D1500" s="3"/>
      <c r="E1500" s="1"/>
      <c r="F1500" s="1"/>
      <c r="G1500" s="3"/>
      <c r="I1500" s="2"/>
      <c r="J1500" s="2"/>
      <c r="K1500" s="3"/>
      <c r="L1500" s="3"/>
    </row>
    <row r="1501" spans="3:12" x14ac:dyDescent="0.25">
      <c r="C1501" s="3"/>
      <c r="D1501" s="3"/>
      <c r="E1501" s="1"/>
      <c r="F1501" s="1"/>
      <c r="G1501" s="3"/>
      <c r="I1501" s="2"/>
      <c r="J1501" s="2"/>
      <c r="K1501" s="3"/>
      <c r="L1501" s="3"/>
    </row>
    <row r="1502" spans="3:12" x14ac:dyDescent="0.25">
      <c r="C1502" s="3"/>
      <c r="D1502" s="3"/>
      <c r="E1502" s="1"/>
      <c r="F1502" s="1"/>
      <c r="G1502" s="3"/>
      <c r="I1502" s="2"/>
      <c r="J1502" s="2"/>
      <c r="K1502" s="3"/>
      <c r="L1502" s="3"/>
    </row>
    <row r="1503" spans="3:12" x14ac:dyDescent="0.25">
      <c r="C1503" s="3"/>
      <c r="D1503" s="3"/>
      <c r="E1503" s="1"/>
      <c r="F1503" s="1"/>
      <c r="G1503" s="3"/>
      <c r="I1503" s="2"/>
      <c r="J1503" s="2"/>
      <c r="K1503" s="3"/>
      <c r="L1503" s="3"/>
    </row>
    <row r="1504" spans="3:12" x14ac:dyDescent="0.25">
      <c r="C1504" s="3"/>
      <c r="D1504" s="3"/>
      <c r="E1504" s="1"/>
      <c r="F1504" s="1"/>
      <c r="G1504" s="3"/>
      <c r="I1504" s="2"/>
      <c r="J1504" s="2"/>
      <c r="K1504" s="3"/>
      <c r="L1504" s="3"/>
    </row>
    <row r="1505" spans="3:12" x14ac:dyDescent="0.25">
      <c r="C1505" s="3"/>
      <c r="D1505" s="3"/>
      <c r="E1505" s="1"/>
      <c r="F1505" s="1"/>
      <c r="G1505" s="3"/>
      <c r="I1505" s="2"/>
      <c r="J1505" s="2"/>
      <c r="K1505" s="3"/>
      <c r="L1505" s="3"/>
    </row>
    <row r="1506" spans="3:12" x14ac:dyDescent="0.25">
      <c r="C1506" s="3"/>
      <c r="D1506" s="3"/>
      <c r="E1506" s="1"/>
      <c r="F1506" s="1"/>
      <c r="G1506" s="3"/>
      <c r="I1506" s="2"/>
      <c r="J1506" s="2"/>
      <c r="K1506" s="3"/>
      <c r="L1506" s="3"/>
    </row>
    <row r="1507" spans="3:12" x14ac:dyDescent="0.25">
      <c r="C1507" s="3"/>
      <c r="D1507" s="3"/>
      <c r="E1507" s="1"/>
      <c r="F1507" s="1"/>
      <c r="G1507" s="3"/>
      <c r="I1507" s="2"/>
      <c r="J1507" s="2"/>
      <c r="K1507" s="3"/>
      <c r="L1507" s="3"/>
    </row>
    <row r="1508" spans="3:12" x14ac:dyDescent="0.25">
      <c r="C1508" s="3"/>
      <c r="D1508" s="3"/>
      <c r="E1508" s="1"/>
      <c r="F1508" s="1"/>
      <c r="G1508" s="3"/>
      <c r="I1508" s="2"/>
      <c r="J1508" s="2"/>
      <c r="K1508" s="3"/>
      <c r="L1508" s="3"/>
    </row>
    <row r="1509" spans="3:12" x14ac:dyDescent="0.25">
      <c r="C1509" s="3"/>
      <c r="D1509" s="3"/>
      <c r="E1509" s="1"/>
      <c r="F1509" s="1"/>
      <c r="G1509" s="3"/>
      <c r="I1509" s="2"/>
      <c r="J1509" s="2"/>
      <c r="K1509" s="3"/>
      <c r="L1509" s="3"/>
    </row>
    <row r="1510" spans="3:12" x14ac:dyDescent="0.25">
      <c r="C1510" s="3"/>
      <c r="D1510" s="3"/>
      <c r="E1510" s="1"/>
      <c r="F1510" s="1"/>
      <c r="G1510" s="3"/>
      <c r="I1510" s="2"/>
      <c r="J1510" s="2"/>
      <c r="K1510" s="3"/>
      <c r="L1510" s="3"/>
    </row>
    <row r="1511" spans="3:12" x14ac:dyDescent="0.25">
      <c r="C1511" s="3"/>
      <c r="D1511" s="3"/>
      <c r="E1511" s="1"/>
      <c r="F1511" s="1"/>
      <c r="G1511" s="3"/>
      <c r="I1511" s="2"/>
      <c r="J1511" s="2"/>
      <c r="K1511" s="3"/>
      <c r="L1511" s="3"/>
    </row>
    <row r="1512" spans="3:12" x14ac:dyDescent="0.25">
      <c r="C1512" s="3"/>
      <c r="D1512" s="3"/>
      <c r="E1512" s="1"/>
      <c r="F1512" s="1"/>
      <c r="G1512" s="3"/>
      <c r="I1512" s="2"/>
      <c r="J1512" s="2"/>
      <c r="K1512" s="3"/>
      <c r="L1512" s="3"/>
    </row>
    <row r="1513" spans="3:12" x14ac:dyDescent="0.25">
      <c r="C1513" s="3"/>
      <c r="D1513" s="3"/>
      <c r="E1513" s="1"/>
      <c r="F1513" s="1"/>
      <c r="G1513" s="3"/>
      <c r="I1513" s="2"/>
      <c r="J1513" s="2"/>
      <c r="K1513" s="3"/>
      <c r="L1513" s="3"/>
    </row>
    <row r="1514" spans="3:12" x14ac:dyDescent="0.25">
      <c r="C1514" s="3"/>
      <c r="D1514" s="3"/>
      <c r="E1514" s="1"/>
      <c r="F1514" s="1"/>
      <c r="G1514" s="3"/>
      <c r="I1514" s="2"/>
      <c r="J1514" s="2"/>
      <c r="K1514" s="3"/>
      <c r="L1514" s="3"/>
    </row>
    <row r="1515" spans="3:12" x14ac:dyDescent="0.25">
      <c r="C1515" s="3"/>
      <c r="D1515" s="3"/>
      <c r="E1515" s="1"/>
      <c r="F1515" s="1"/>
      <c r="G1515" s="3"/>
      <c r="I1515" s="2"/>
      <c r="J1515" s="2"/>
      <c r="K1515" s="3"/>
      <c r="L1515" s="3"/>
    </row>
    <row r="1516" spans="3:12" x14ac:dyDescent="0.25">
      <c r="C1516" s="3"/>
      <c r="D1516" s="3"/>
      <c r="E1516" s="1"/>
      <c r="F1516" s="1"/>
      <c r="G1516" s="3"/>
      <c r="I1516" s="2"/>
      <c r="J1516" s="2"/>
      <c r="K1516" s="3"/>
      <c r="L1516" s="3"/>
    </row>
    <row r="1517" spans="3:12" x14ac:dyDescent="0.25">
      <c r="C1517" s="3"/>
      <c r="D1517" s="3"/>
      <c r="E1517" s="1"/>
      <c r="F1517" s="1"/>
      <c r="G1517" s="3"/>
      <c r="I1517" s="2"/>
      <c r="J1517" s="2"/>
      <c r="K1517" s="3"/>
      <c r="L1517" s="3"/>
    </row>
    <row r="1518" spans="3:12" x14ac:dyDescent="0.25">
      <c r="C1518" s="3"/>
      <c r="D1518" s="3"/>
      <c r="E1518" s="1"/>
      <c r="F1518" s="1"/>
      <c r="G1518" s="3"/>
      <c r="I1518" s="2"/>
      <c r="J1518" s="2"/>
      <c r="K1518" s="3"/>
      <c r="L1518" s="3"/>
    </row>
    <row r="1519" spans="3:12" x14ac:dyDescent="0.25">
      <c r="C1519" s="3"/>
      <c r="D1519" s="3"/>
      <c r="E1519" s="1"/>
      <c r="F1519" s="1"/>
      <c r="G1519" s="3"/>
      <c r="I1519" s="2"/>
      <c r="J1519" s="2"/>
      <c r="K1519" s="3"/>
      <c r="L1519" s="3"/>
    </row>
    <row r="1520" spans="3:12" x14ac:dyDescent="0.25">
      <c r="C1520" s="3"/>
      <c r="D1520" s="3"/>
      <c r="E1520" s="1"/>
      <c r="F1520" s="1"/>
      <c r="G1520" s="3"/>
      <c r="I1520" s="2"/>
      <c r="J1520" s="2"/>
      <c r="K1520" s="3"/>
      <c r="L1520" s="3"/>
    </row>
    <row r="1521" spans="3:12" x14ac:dyDescent="0.25">
      <c r="C1521" s="3"/>
      <c r="D1521" s="3"/>
      <c r="E1521" s="1"/>
      <c r="F1521" s="1"/>
      <c r="G1521" s="3"/>
      <c r="I1521" s="2"/>
      <c r="J1521" s="2"/>
      <c r="K1521" s="3"/>
      <c r="L1521" s="3"/>
    </row>
    <row r="1522" spans="3:12" x14ac:dyDescent="0.25">
      <c r="C1522" s="3"/>
      <c r="D1522" s="3"/>
      <c r="E1522" s="1"/>
      <c r="F1522" s="1"/>
      <c r="G1522" s="3"/>
      <c r="I1522" s="2"/>
      <c r="J1522" s="2"/>
      <c r="K1522" s="3"/>
      <c r="L1522" s="3"/>
    </row>
    <row r="1523" spans="3:12" x14ac:dyDescent="0.25">
      <c r="C1523" s="3"/>
      <c r="D1523" s="3"/>
      <c r="E1523" s="1"/>
      <c r="F1523" s="1"/>
      <c r="G1523" s="3"/>
      <c r="I1523" s="2"/>
      <c r="J1523" s="2"/>
      <c r="K1523" s="3"/>
      <c r="L1523" s="3"/>
    </row>
    <row r="1524" spans="3:12" x14ac:dyDescent="0.25">
      <c r="C1524" s="3"/>
      <c r="D1524" s="3"/>
      <c r="E1524" s="1"/>
      <c r="F1524" s="1"/>
      <c r="G1524" s="3"/>
      <c r="I1524" s="2"/>
      <c r="J1524" s="2"/>
      <c r="K1524" s="3"/>
      <c r="L1524" s="3"/>
    </row>
    <row r="1525" spans="3:12" x14ac:dyDescent="0.25">
      <c r="C1525" s="3"/>
      <c r="D1525" s="3"/>
      <c r="E1525" s="1"/>
      <c r="F1525" s="1"/>
      <c r="G1525" s="3"/>
      <c r="I1525" s="2"/>
      <c r="J1525" s="2"/>
      <c r="K1525" s="3"/>
      <c r="L1525" s="3"/>
    </row>
    <row r="1526" spans="3:12" x14ac:dyDescent="0.25">
      <c r="C1526" s="3"/>
      <c r="D1526" s="3"/>
      <c r="E1526" s="1"/>
      <c r="F1526" s="1"/>
      <c r="G1526" s="3"/>
      <c r="I1526" s="2"/>
      <c r="J1526" s="2"/>
      <c r="K1526" s="3"/>
      <c r="L1526" s="3"/>
    </row>
    <row r="1527" spans="3:12" x14ac:dyDescent="0.25">
      <c r="C1527" s="3"/>
      <c r="D1527" s="3"/>
      <c r="E1527" s="1"/>
      <c r="F1527" s="1"/>
      <c r="G1527" s="3"/>
      <c r="I1527" s="2"/>
      <c r="J1527" s="2"/>
      <c r="K1527" s="3"/>
      <c r="L1527" s="3"/>
    </row>
    <row r="1528" spans="3:12" x14ac:dyDescent="0.25">
      <c r="C1528" s="3"/>
      <c r="D1528" s="3"/>
      <c r="E1528" s="1"/>
      <c r="F1528" s="1"/>
      <c r="G1528" s="3"/>
      <c r="I1528" s="2"/>
      <c r="J1528" s="2"/>
      <c r="K1528" s="3"/>
      <c r="L1528" s="3"/>
    </row>
    <row r="1529" spans="3:12" x14ac:dyDescent="0.25">
      <c r="C1529" s="3"/>
      <c r="D1529" s="3"/>
      <c r="E1529" s="1"/>
      <c r="F1529" s="1"/>
      <c r="G1529" s="3"/>
      <c r="I1529" s="2"/>
      <c r="J1529" s="2"/>
      <c r="K1529" s="3"/>
      <c r="L1529" s="3"/>
    </row>
    <row r="1530" spans="3:12" x14ac:dyDescent="0.25">
      <c r="C1530" s="3"/>
      <c r="D1530" s="3"/>
      <c r="E1530" s="1"/>
      <c r="F1530" s="1"/>
      <c r="G1530" s="3"/>
      <c r="I1530" s="2"/>
      <c r="J1530" s="2"/>
      <c r="K1530" s="3"/>
      <c r="L1530" s="3"/>
    </row>
    <row r="1531" spans="3:12" x14ac:dyDescent="0.25">
      <c r="C1531" s="3"/>
      <c r="D1531" s="3"/>
      <c r="E1531" s="1"/>
      <c r="F1531" s="1"/>
      <c r="G1531" s="3"/>
      <c r="I1531" s="2"/>
      <c r="J1531" s="2"/>
      <c r="K1531" s="3"/>
      <c r="L1531" s="3"/>
    </row>
    <row r="1532" spans="3:12" x14ac:dyDescent="0.25">
      <c r="C1532" s="3"/>
      <c r="D1532" s="3"/>
      <c r="E1532" s="1"/>
      <c r="F1532" s="1"/>
      <c r="G1532" s="3"/>
      <c r="I1532" s="2"/>
      <c r="J1532" s="2"/>
      <c r="K1532" s="3"/>
      <c r="L1532" s="3"/>
    </row>
    <row r="1533" spans="3:12" x14ac:dyDescent="0.25">
      <c r="C1533" s="3"/>
      <c r="D1533" s="3"/>
      <c r="E1533" s="1"/>
      <c r="F1533" s="1"/>
      <c r="G1533" s="3"/>
      <c r="I1533" s="2"/>
      <c r="J1533" s="2"/>
      <c r="K1533" s="3"/>
      <c r="L1533" s="3"/>
    </row>
    <row r="1534" spans="3:12" x14ac:dyDescent="0.25">
      <c r="C1534" s="3"/>
      <c r="D1534" s="3"/>
      <c r="E1534" s="1"/>
      <c r="F1534" s="1"/>
      <c r="G1534" s="3"/>
      <c r="I1534" s="2"/>
      <c r="J1534" s="2"/>
      <c r="K1534" s="3"/>
      <c r="L1534" s="3"/>
    </row>
    <row r="1535" spans="3:12" x14ac:dyDescent="0.25">
      <c r="C1535" s="3"/>
      <c r="D1535" s="3"/>
      <c r="E1535" s="1"/>
      <c r="F1535" s="1"/>
      <c r="G1535" s="3"/>
      <c r="I1535" s="2"/>
      <c r="J1535" s="2"/>
      <c r="K1535" s="3"/>
      <c r="L1535" s="3"/>
    </row>
    <row r="1536" spans="3:12" x14ac:dyDescent="0.25">
      <c r="C1536" s="3"/>
      <c r="D1536" s="3"/>
      <c r="E1536" s="1"/>
      <c r="F1536" s="1"/>
      <c r="G1536" s="3"/>
      <c r="I1536" s="2"/>
      <c r="J1536" s="2"/>
      <c r="K1536" s="3"/>
      <c r="L1536" s="3"/>
    </row>
    <row r="1537" spans="3:12" x14ac:dyDescent="0.25">
      <c r="C1537" s="3"/>
      <c r="D1537" s="3"/>
      <c r="E1537" s="1"/>
      <c r="F1537" s="1"/>
      <c r="G1537" s="3"/>
      <c r="I1537" s="2"/>
      <c r="J1537" s="2"/>
      <c r="K1537" s="3"/>
      <c r="L1537" s="3"/>
    </row>
    <row r="1538" spans="3:12" x14ac:dyDescent="0.25">
      <c r="C1538" s="3"/>
      <c r="D1538" s="3"/>
      <c r="E1538" s="1"/>
      <c r="F1538" s="1"/>
      <c r="G1538" s="3"/>
      <c r="I1538" s="2"/>
      <c r="J1538" s="2"/>
      <c r="K1538" s="3"/>
      <c r="L1538" s="3"/>
    </row>
    <row r="1539" spans="3:12" x14ac:dyDescent="0.25">
      <c r="C1539" s="3"/>
      <c r="D1539" s="3"/>
      <c r="E1539" s="1"/>
      <c r="F1539" s="1"/>
      <c r="G1539" s="3"/>
      <c r="I1539" s="2"/>
      <c r="J1539" s="2"/>
      <c r="K1539" s="3"/>
      <c r="L1539" s="3"/>
    </row>
    <row r="1540" spans="3:12" x14ac:dyDescent="0.25">
      <c r="C1540" s="3"/>
      <c r="D1540" s="3"/>
      <c r="E1540" s="1"/>
      <c r="F1540" s="1"/>
      <c r="G1540" s="3"/>
      <c r="I1540" s="2"/>
      <c r="J1540" s="2"/>
      <c r="K1540" s="3"/>
      <c r="L1540" s="3"/>
    </row>
    <row r="1541" spans="3:12" x14ac:dyDescent="0.25">
      <c r="C1541" s="3"/>
      <c r="D1541" s="3"/>
      <c r="E1541" s="1"/>
      <c r="F1541" s="1"/>
      <c r="G1541" s="3"/>
      <c r="I1541" s="2"/>
      <c r="J1541" s="2"/>
      <c r="K1541" s="3"/>
      <c r="L1541" s="3"/>
    </row>
    <row r="1542" spans="3:12" x14ac:dyDescent="0.25">
      <c r="C1542" s="3"/>
      <c r="D1542" s="3"/>
      <c r="E1542" s="1"/>
      <c r="F1542" s="1"/>
      <c r="G1542" s="3"/>
      <c r="I1542" s="2"/>
      <c r="J1542" s="2"/>
      <c r="K1542" s="3"/>
      <c r="L1542" s="3"/>
    </row>
    <row r="1543" spans="3:12" x14ac:dyDescent="0.25">
      <c r="C1543" s="3"/>
      <c r="D1543" s="3"/>
      <c r="E1543" s="1"/>
      <c r="F1543" s="1"/>
      <c r="G1543" s="3"/>
      <c r="I1543" s="2"/>
      <c r="J1543" s="2"/>
      <c r="K1543" s="3"/>
      <c r="L1543" s="3"/>
    </row>
    <row r="1544" spans="3:12" x14ac:dyDescent="0.25">
      <c r="C1544" s="3"/>
      <c r="D1544" s="3"/>
      <c r="E1544" s="1"/>
      <c r="F1544" s="1"/>
      <c r="G1544" s="3"/>
      <c r="I1544" s="2"/>
      <c r="J1544" s="2"/>
      <c r="K1544" s="3"/>
      <c r="L1544" s="3"/>
    </row>
    <row r="1545" spans="3:12" x14ac:dyDescent="0.25">
      <c r="C1545" s="3"/>
      <c r="D1545" s="3"/>
      <c r="E1545" s="1"/>
      <c r="F1545" s="1"/>
      <c r="G1545" s="3"/>
      <c r="I1545" s="2"/>
      <c r="J1545" s="2"/>
      <c r="K1545" s="3"/>
      <c r="L1545" s="3"/>
    </row>
    <row r="1546" spans="3:12" x14ac:dyDescent="0.25">
      <c r="C1546" s="3"/>
      <c r="D1546" s="3"/>
      <c r="E1546" s="1"/>
      <c r="F1546" s="1"/>
      <c r="G1546" s="3"/>
      <c r="I1546" s="2"/>
      <c r="J1546" s="2"/>
      <c r="K1546" s="3"/>
      <c r="L1546" s="3"/>
    </row>
    <row r="1547" spans="3:12" x14ac:dyDescent="0.25">
      <c r="C1547" s="3"/>
      <c r="D1547" s="3"/>
      <c r="E1547" s="1"/>
      <c r="F1547" s="1"/>
      <c r="G1547" s="3"/>
      <c r="I1547" s="2"/>
      <c r="J1547" s="2"/>
      <c r="K1547" s="3"/>
      <c r="L1547" s="3"/>
    </row>
    <row r="1548" spans="3:12" x14ac:dyDescent="0.25">
      <c r="C1548" s="3"/>
      <c r="D1548" s="3"/>
      <c r="E1548" s="1"/>
      <c r="F1548" s="1"/>
      <c r="G1548" s="3"/>
      <c r="I1548" s="2"/>
      <c r="J1548" s="2"/>
      <c r="K1548" s="3"/>
      <c r="L1548" s="3"/>
    </row>
    <row r="1549" spans="3:12" x14ac:dyDescent="0.25">
      <c r="C1549" s="3"/>
      <c r="D1549" s="3"/>
      <c r="E1549" s="1"/>
      <c r="F1549" s="1"/>
      <c r="G1549" s="3"/>
      <c r="I1549" s="2"/>
      <c r="J1549" s="2"/>
      <c r="K1549" s="3"/>
      <c r="L1549" s="3"/>
    </row>
    <row r="1550" spans="3:12" x14ac:dyDescent="0.25">
      <c r="C1550" s="3"/>
      <c r="D1550" s="3"/>
      <c r="E1550" s="1"/>
      <c r="F1550" s="1"/>
      <c r="G1550" s="3"/>
      <c r="I1550" s="2"/>
      <c r="J1550" s="2"/>
      <c r="K1550" s="3"/>
      <c r="L1550" s="3"/>
    </row>
    <row r="1551" spans="3:12" x14ac:dyDescent="0.25">
      <c r="C1551" s="3"/>
      <c r="D1551" s="3"/>
      <c r="E1551" s="1"/>
      <c r="F1551" s="1"/>
      <c r="G1551" s="3"/>
      <c r="I1551" s="2"/>
      <c r="J1551" s="2"/>
      <c r="K1551" s="3"/>
      <c r="L1551" s="3"/>
    </row>
    <row r="1552" spans="3:12" x14ac:dyDescent="0.25">
      <c r="C1552" s="3"/>
      <c r="D1552" s="3"/>
      <c r="E1552" s="1"/>
      <c r="F1552" s="1"/>
      <c r="G1552" s="3"/>
      <c r="I1552" s="2"/>
      <c r="J1552" s="2"/>
      <c r="K1552" s="3"/>
      <c r="L1552" s="3"/>
    </row>
    <row r="1553" spans="3:12" x14ac:dyDescent="0.25">
      <c r="C1553" s="3"/>
      <c r="D1553" s="3"/>
      <c r="E1553" s="1"/>
      <c r="F1553" s="1"/>
      <c r="G1553" s="3"/>
      <c r="I1553" s="2"/>
      <c r="J1553" s="2"/>
      <c r="K1553" s="3"/>
      <c r="L1553" s="3"/>
    </row>
    <row r="1554" spans="3:12" x14ac:dyDescent="0.25">
      <c r="C1554" s="3"/>
      <c r="D1554" s="3"/>
      <c r="E1554" s="1"/>
      <c r="F1554" s="1"/>
      <c r="G1554" s="3"/>
      <c r="I1554" s="2"/>
      <c r="J1554" s="2"/>
      <c r="K1554" s="3"/>
      <c r="L1554" s="3"/>
    </row>
    <row r="1555" spans="3:12" x14ac:dyDescent="0.25">
      <c r="C1555" s="3"/>
      <c r="D1555" s="3"/>
      <c r="E1555" s="1"/>
      <c r="F1555" s="1"/>
      <c r="G1555" s="3"/>
      <c r="I1555" s="2"/>
      <c r="J1555" s="2"/>
      <c r="K1555" s="3"/>
      <c r="L1555" s="3"/>
    </row>
    <row r="1556" spans="3:12" x14ac:dyDescent="0.25">
      <c r="C1556" s="3"/>
      <c r="D1556" s="3"/>
      <c r="E1556" s="1"/>
      <c r="F1556" s="1"/>
      <c r="G1556" s="3"/>
      <c r="I1556" s="2"/>
      <c r="J1556" s="2"/>
      <c r="K1556" s="3"/>
      <c r="L1556" s="3"/>
    </row>
    <row r="1557" spans="3:12" x14ac:dyDescent="0.25">
      <c r="C1557" s="3"/>
      <c r="D1557" s="3"/>
      <c r="E1557" s="1"/>
      <c r="F1557" s="1"/>
      <c r="G1557" s="3"/>
      <c r="I1557" s="2"/>
      <c r="J1557" s="2"/>
      <c r="K1557" s="3"/>
      <c r="L1557" s="3"/>
    </row>
    <row r="1558" spans="3:12" x14ac:dyDescent="0.25">
      <c r="C1558" s="3"/>
      <c r="D1558" s="3"/>
      <c r="E1558" s="1"/>
      <c r="F1558" s="1"/>
      <c r="G1558" s="3"/>
      <c r="I1558" s="2"/>
      <c r="J1558" s="2"/>
      <c r="K1558" s="3"/>
      <c r="L1558" s="3"/>
    </row>
    <row r="1559" spans="3:12" x14ac:dyDescent="0.25">
      <c r="C1559" s="3"/>
      <c r="D1559" s="3"/>
      <c r="E1559" s="1"/>
      <c r="F1559" s="1"/>
      <c r="G1559" s="3"/>
      <c r="I1559" s="2"/>
      <c r="J1559" s="2"/>
      <c r="K1559" s="3"/>
      <c r="L1559" s="3"/>
    </row>
    <row r="1560" spans="3:12" x14ac:dyDescent="0.25">
      <c r="C1560" s="3"/>
      <c r="D1560" s="3"/>
      <c r="E1560" s="1"/>
      <c r="F1560" s="1"/>
      <c r="G1560" s="3"/>
      <c r="I1560" s="2"/>
      <c r="J1560" s="2"/>
      <c r="K1560" s="3"/>
      <c r="L1560" s="3"/>
    </row>
    <row r="1561" spans="3:12" x14ac:dyDescent="0.25">
      <c r="C1561" s="3"/>
      <c r="D1561" s="3"/>
      <c r="E1561" s="1"/>
      <c r="F1561" s="1"/>
      <c r="G1561" s="3"/>
      <c r="I1561" s="2"/>
      <c r="J1561" s="2"/>
      <c r="K1561" s="3"/>
      <c r="L1561" s="3"/>
    </row>
    <row r="1562" spans="3:12" x14ac:dyDescent="0.25">
      <c r="C1562" s="3"/>
      <c r="D1562" s="3"/>
      <c r="E1562" s="1"/>
      <c r="F1562" s="1"/>
      <c r="G1562" s="3"/>
      <c r="I1562" s="2"/>
      <c r="J1562" s="2"/>
      <c r="K1562" s="3"/>
      <c r="L1562" s="3"/>
    </row>
    <row r="1563" spans="3:12" x14ac:dyDescent="0.25">
      <c r="C1563" s="3"/>
      <c r="D1563" s="3"/>
      <c r="E1563" s="1"/>
      <c r="F1563" s="1"/>
      <c r="G1563" s="3"/>
      <c r="I1563" s="2"/>
      <c r="J1563" s="2"/>
      <c r="K1563" s="3"/>
      <c r="L1563" s="3"/>
    </row>
    <row r="1564" spans="3:12" x14ac:dyDescent="0.25">
      <c r="C1564" s="3"/>
      <c r="D1564" s="3"/>
      <c r="E1564" s="1"/>
      <c r="F1564" s="1"/>
      <c r="G1564" s="3"/>
      <c r="I1564" s="2"/>
      <c r="J1564" s="2"/>
      <c r="K1564" s="3"/>
      <c r="L1564" s="3"/>
    </row>
    <row r="1565" spans="3:12" x14ac:dyDescent="0.25">
      <c r="C1565" s="3"/>
      <c r="D1565" s="3"/>
      <c r="E1565" s="1"/>
      <c r="F1565" s="1"/>
      <c r="G1565" s="3"/>
      <c r="I1565" s="2"/>
      <c r="J1565" s="2"/>
      <c r="K1565" s="3"/>
      <c r="L1565" s="3"/>
    </row>
    <row r="1566" spans="3:12" x14ac:dyDescent="0.25">
      <c r="C1566" s="3"/>
      <c r="D1566" s="3"/>
      <c r="E1566" s="1"/>
      <c r="F1566" s="1"/>
      <c r="G1566" s="3"/>
      <c r="I1566" s="2"/>
      <c r="J1566" s="2"/>
      <c r="K1566" s="3"/>
      <c r="L1566" s="3"/>
    </row>
    <row r="1567" spans="3:12" x14ac:dyDescent="0.25">
      <c r="C1567" s="3"/>
      <c r="D1567" s="3"/>
      <c r="E1567" s="1"/>
      <c r="F1567" s="1"/>
      <c r="G1567" s="3"/>
      <c r="I1567" s="2"/>
      <c r="J1567" s="2"/>
      <c r="K1567" s="3"/>
      <c r="L1567" s="3"/>
    </row>
    <row r="1568" spans="3:12" x14ac:dyDescent="0.25">
      <c r="C1568" s="3"/>
      <c r="D1568" s="3"/>
      <c r="E1568" s="1"/>
      <c r="F1568" s="1"/>
      <c r="G1568" s="3"/>
      <c r="I1568" s="2"/>
      <c r="J1568" s="2"/>
      <c r="K1568" s="3"/>
      <c r="L1568" s="3"/>
    </row>
    <row r="1569" spans="3:12" x14ac:dyDescent="0.25">
      <c r="C1569" s="3"/>
      <c r="D1569" s="3"/>
      <c r="E1569" s="1"/>
      <c r="F1569" s="1"/>
      <c r="G1569" s="3"/>
      <c r="I1569" s="2"/>
      <c r="J1569" s="2"/>
      <c r="K1569" s="3"/>
      <c r="L1569" s="3"/>
    </row>
    <row r="1570" spans="3:12" x14ac:dyDescent="0.25">
      <c r="C1570" s="3"/>
      <c r="D1570" s="3"/>
      <c r="E1570" s="1"/>
      <c r="F1570" s="1"/>
      <c r="G1570" s="3"/>
      <c r="I1570" s="2"/>
      <c r="J1570" s="2"/>
      <c r="K1570" s="3"/>
      <c r="L1570" s="3"/>
    </row>
    <row r="1571" spans="3:12" x14ac:dyDescent="0.25">
      <c r="C1571" s="3"/>
      <c r="D1571" s="3"/>
      <c r="E1571" s="1"/>
      <c r="F1571" s="1"/>
      <c r="G1571" s="3"/>
      <c r="I1571" s="2"/>
      <c r="J1571" s="2"/>
      <c r="K1571" s="3"/>
      <c r="L1571" s="3"/>
    </row>
    <row r="1572" spans="3:12" x14ac:dyDescent="0.25">
      <c r="C1572" s="3"/>
      <c r="D1572" s="3"/>
      <c r="E1572" s="1"/>
      <c r="F1572" s="1"/>
      <c r="G1572" s="3"/>
      <c r="I1572" s="2"/>
      <c r="J1572" s="2"/>
      <c r="K1572" s="3"/>
      <c r="L1572" s="3"/>
    </row>
    <row r="1573" spans="3:12" x14ac:dyDescent="0.25">
      <c r="C1573" s="3"/>
      <c r="D1573" s="3"/>
      <c r="E1573" s="1"/>
      <c r="F1573" s="1"/>
      <c r="G1573" s="3"/>
      <c r="I1573" s="2"/>
      <c r="J1573" s="2"/>
      <c r="K1573" s="3"/>
      <c r="L1573" s="3"/>
    </row>
    <row r="1574" spans="3:12" x14ac:dyDescent="0.25">
      <c r="C1574" s="3"/>
      <c r="D1574" s="3"/>
      <c r="E1574" s="1"/>
      <c r="F1574" s="1"/>
      <c r="G1574" s="3"/>
      <c r="I1574" s="2"/>
      <c r="J1574" s="2"/>
      <c r="K1574" s="3"/>
      <c r="L1574" s="3"/>
    </row>
    <row r="1575" spans="3:12" x14ac:dyDescent="0.25">
      <c r="C1575" s="3"/>
      <c r="D1575" s="3"/>
      <c r="E1575" s="1"/>
      <c r="F1575" s="1"/>
      <c r="G1575" s="3"/>
      <c r="I1575" s="2"/>
      <c r="J1575" s="2"/>
      <c r="K1575" s="3"/>
      <c r="L1575" s="3"/>
    </row>
    <row r="1576" spans="3:12" x14ac:dyDescent="0.25">
      <c r="C1576" s="3"/>
      <c r="D1576" s="3"/>
      <c r="E1576" s="1"/>
      <c r="F1576" s="1"/>
      <c r="G1576" s="3"/>
      <c r="I1576" s="2"/>
      <c r="J1576" s="2"/>
      <c r="K1576" s="3"/>
      <c r="L1576" s="3"/>
    </row>
    <row r="1577" spans="3:12" x14ac:dyDescent="0.25">
      <c r="C1577" s="3"/>
      <c r="D1577" s="3"/>
      <c r="E1577" s="1"/>
      <c r="F1577" s="1"/>
      <c r="G1577" s="3"/>
      <c r="I1577" s="2"/>
      <c r="J1577" s="2"/>
      <c r="K1577" s="3"/>
      <c r="L1577" s="3"/>
    </row>
    <row r="1578" spans="3:12" x14ac:dyDescent="0.25">
      <c r="C1578" s="3"/>
      <c r="D1578" s="3"/>
      <c r="E1578" s="1"/>
      <c r="F1578" s="1"/>
      <c r="G1578" s="3"/>
      <c r="I1578" s="2"/>
      <c r="J1578" s="2"/>
      <c r="K1578" s="3"/>
      <c r="L1578" s="3"/>
    </row>
    <row r="1579" spans="3:12" x14ac:dyDescent="0.25">
      <c r="C1579" s="3"/>
      <c r="D1579" s="3"/>
      <c r="E1579" s="1"/>
      <c r="F1579" s="1"/>
      <c r="G1579" s="3"/>
      <c r="I1579" s="2"/>
      <c r="J1579" s="2"/>
      <c r="K1579" s="3"/>
      <c r="L1579" s="3"/>
    </row>
    <row r="1580" spans="3:12" x14ac:dyDescent="0.25">
      <c r="C1580" s="3"/>
      <c r="D1580" s="3"/>
      <c r="E1580" s="1"/>
      <c r="F1580" s="1"/>
      <c r="G1580" s="3"/>
      <c r="I1580" s="2"/>
      <c r="J1580" s="2"/>
      <c r="K1580" s="3"/>
      <c r="L1580" s="3"/>
    </row>
    <row r="1581" spans="3:12" x14ac:dyDescent="0.25">
      <c r="C1581" s="3"/>
      <c r="D1581" s="3"/>
      <c r="E1581" s="1"/>
      <c r="F1581" s="1"/>
      <c r="G1581" s="3"/>
      <c r="I1581" s="2"/>
      <c r="J1581" s="2"/>
      <c r="K1581" s="3"/>
      <c r="L1581" s="3"/>
    </row>
    <row r="1582" spans="3:12" x14ac:dyDescent="0.25">
      <c r="C1582" s="3"/>
      <c r="D1582" s="3"/>
      <c r="E1582" s="1"/>
      <c r="F1582" s="1"/>
      <c r="G1582" s="3"/>
      <c r="I1582" s="2"/>
      <c r="J1582" s="2"/>
      <c r="K1582" s="3"/>
      <c r="L1582" s="3"/>
    </row>
    <row r="1583" spans="3:12" x14ac:dyDescent="0.25">
      <c r="C1583" s="3"/>
      <c r="D1583" s="3"/>
      <c r="E1583" s="1"/>
      <c r="F1583" s="1"/>
      <c r="G1583" s="3"/>
      <c r="I1583" s="2"/>
      <c r="J1583" s="2"/>
      <c r="K1583" s="3"/>
      <c r="L1583" s="3"/>
    </row>
    <row r="1584" spans="3:12" x14ac:dyDescent="0.25">
      <c r="C1584" s="3"/>
      <c r="D1584" s="3"/>
      <c r="E1584" s="1"/>
      <c r="F1584" s="1"/>
      <c r="G1584" s="3"/>
      <c r="I1584" s="2"/>
      <c r="J1584" s="2"/>
      <c r="K1584" s="3"/>
      <c r="L1584" s="3"/>
    </row>
    <row r="1585" spans="3:12" x14ac:dyDescent="0.25">
      <c r="C1585" s="3"/>
      <c r="D1585" s="3"/>
      <c r="E1585" s="1"/>
      <c r="F1585" s="1"/>
      <c r="G1585" s="3"/>
      <c r="I1585" s="2"/>
      <c r="J1585" s="2"/>
      <c r="K1585" s="3"/>
      <c r="L1585" s="3"/>
    </row>
    <row r="1586" spans="3:12" x14ac:dyDescent="0.25">
      <c r="C1586" s="3"/>
      <c r="D1586" s="3"/>
      <c r="E1586" s="1"/>
      <c r="F1586" s="1"/>
      <c r="G1586" s="3"/>
      <c r="I1586" s="2"/>
      <c r="J1586" s="2"/>
      <c r="K1586" s="3"/>
      <c r="L1586" s="3"/>
    </row>
    <row r="1587" spans="3:12" x14ac:dyDescent="0.25">
      <c r="C1587" s="3"/>
      <c r="D1587" s="3"/>
      <c r="E1587" s="1"/>
      <c r="F1587" s="1"/>
      <c r="G1587" s="3"/>
      <c r="I1587" s="2"/>
      <c r="J1587" s="2"/>
      <c r="K1587" s="3"/>
      <c r="L1587" s="3"/>
    </row>
    <row r="1588" spans="3:12" x14ac:dyDescent="0.25">
      <c r="C1588" s="3"/>
      <c r="D1588" s="3"/>
      <c r="E1588" s="1"/>
      <c r="F1588" s="1"/>
      <c r="G1588" s="3"/>
      <c r="I1588" s="2"/>
      <c r="J1588" s="2"/>
      <c r="K1588" s="3"/>
      <c r="L1588" s="3"/>
    </row>
    <row r="1589" spans="3:12" x14ac:dyDescent="0.25">
      <c r="C1589" s="3"/>
      <c r="D1589" s="3"/>
      <c r="E1589" s="1"/>
      <c r="F1589" s="1"/>
      <c r="G1589" s="3"/>
      <c r="I1589" s="2"/>
      <c r="J1589" s="2"/>
      <c r="K1589" s="3"/>
      <c r="L1589" s="3"/>
    </row>
    <row r="1590" spans="3:12" x14ac:dyDescent="0.25">
      <c r="C1590" s="3"/>
      <c r="D1590" s="3"/>
      <c r="E1590" s="1"/>
      <c r="F1590" s="1"/>
      <c r="G1590" s="3"/>
      <c r="I1590" s="2"/>
      <c r="J1590" s="2"/>
      <c r="K1590" s="3"/>
      <c r="L1590" s="3"/>
    </row>
    <row r="1591" spans="3:12" x14ac:dyDescent="0.25">
      <c r="C1591" s="3"/>
      <c r="D1591" s="3"/>
      <c r="E1591" s="1"/>
      <c r="F1591" s="1"/>
      <c r="G1591" s="3"/>
      <c r="I1591" s="2"/>
      <c r="J1591" s="2"/>
      <c r="K1591" s="3"/>
      <c r="L1591" s="3"/>
    </row>
    <row r="1592" spans="3:12" x14ac:dyDescent="0.25">
      <c r="C1592" s="3"/>
      <c r="D1592" s="3"/>
      <c r="E1592" s="1"/>
      <c r="F1592" s="1"/>
      <c r="G1592" s="3"/>
      <c r="I1592" s="2"/>
      <c r="J1592" s="2"/>
      <c r="K1592" s="3"/>
      <c r="L1592" s="3"/>
    </row>
    <row r="1593" spans="3:12" x14ac:dyDescent="0.25">
      <c r="C1593" s="3"/>
      <c r="D1593" s="3"/>
      <c r="E1593" s="1"/>
      <c r="F1593" s="1"/>
      <c r="G1593" s="3"/>
      <c r="I1593" s="2"/>
      <c r="J1593" s="2"/>
      <c r="K1593" s="3"/>
      <c r="L1593" s="3"/>
    </row>
    <row r="1594" spans="3:12" x14ac:dyDescent="0.25">
      <c r="C1594" s="3"/>
      <c r="D1594" s="3"/>
      <c r="E1594" s="1"/>
      <c r="F1594" s="1"/>
      <c r="G1594" s="3"/>
      <c r="I1594" s="2"/>
      <c r="J1594" s="2"/>
      <c r="K1594" s="3"/>
      <c r="L1594" s="3"/>
    </row>
    <row r="1595" spans="3:12" x14ac:dyDescent="0.25">
      <c r="C1595" s="3"/>
      <c r="D1595" s="3"/>
      <c r="E1595" s="1"/>
      <c r="F1595" s="1"/>
      <c r="G1595" s="3"/>
      <c r="I1595" s="2"/>
      <c r="J1595" s="2"/>
      <c r="K1595" s="3"/>
      <c r="L1595" s="3"/>
    </row>
    <row r="1596" spans="3:12" x14ac:dyDescent="0.25">
      <c r="C1596" s="3"/>
      <c r="D1596" s="3"/>
      <c r="E1596" s="1"/>
      <c r="F1596" s="1"/>
      <c r="G1596" s="3"/>
      <c r="I1596" s="2"/>
      <c r="J1596" s="2"/>
      <c r="K1596" s="3"/>
      <c r="L1596" s="3"/>
    </row>
    <row r="1597" spans="3:12" x14ac:dyDescent="0.25">
      <c r="C1597" s="3"/>
      <c r="D1597" s="3"/>
      <c r="E1597" s="1"/>
      <c r="F1597" s="1"/>
      <c r="G1597" s="3"/>
      <c r="I1597" s="2"/>
      <c r="J1597" s="2"/>
      <c r="K1597" s="3"/>
      <c r="L1597" s="3"/>
    </row>
    <row r="1598" spans="3:12" x14ac:dyDescent="0.25">
      <c r="C1598" s="3"/>
      <c r="D1598" s="3"/>
      <c r="E1598" s="1"/>
      <c r="F1598" s="1"/>
      <c r="G1598" s="3"/>
      <c r="I1598" s="2"/>
      <c r="J1598" s="2"/>
      <c r="K1598" s="3"/>
      <c r="L1598" s="3"/>
    </row>
    <row r="1599" spans="3:12" x14ac:dyDescent="0.25">
      <c r="C1599" s="3"/>
      <c r="D1599" s="3"/>
      <c r="E1599" s="1"/>
      <c r="F1599" s="1"/>
      <c r="G1599" s="3"/>
      <c r="I1599" s="2"/>
      <c r="J1599" s="2"/>
      <c r="K1599" s="3"/>
      <c r="L1599" s="3"/>
    </row>
    <row r="1600" spans="3:12" x14ac:dyDescent="0.25">
      <c r="C1600" s="3"/>
      <c r="D1600" s="3"/>
      <c r="E1600" s="1"/>
      <c r="F1600" s="1"/>
      <c r="G1600" s="3"/>
      <c r="I1600" s="2"/>
      <c r="J1600" s="2"/>
      <c r="K1600" s="3"/>
      <c r="L1600" s="3"/>
    </row>
    <row r="1601" spans="3:12" x14ac:dyDescent="0.25">
      <c r="C1601" s="3"/>
      <c r="D1601" s="3"/>
      <c r="E1601" s="1"/>
      <c r="F1601" s="1"/>
      <c r="G1601" s="3"/>
      <c r="I1601" s="2"/>
      <c r="J1601" s="2"/>
      <c r="K1601" s="3"/>
      <c r="L1601" s="3"/>
    </row>
    <row r="1602" spans="3:12" x14ac:dyDescent="0.25">
      <c r="C1602" s="3"/>
      <c r="D1602" s="3"/>
      <c r="E1602" s="1"/>
      <c r="F1602" s="1"/>
      <c r="G1602" s="3"/>
      <c r="I1602" s="2"/>
      <c r="J1602" s="2"/>
      <c r="K1602" s="3"/>
      <c r="L1602" s="3"/>
    </row>
    <row r="1603" spans="3:12" x14ac:dyDescent="0.25">
      <c r="C1603" s="3"/>
      <c r="D1603" s="3"/>
      <c r="E1603" s="1"/>
      <c r="F1603" s="1"/>
      <c r="G1603" s="3"/>
      <c r="I1603" s="2"/>
      <c r="J1603" s="2"/>
      <c r="K1603" s="3"/>
      <c r="L1603" s="3"/>
    </row>
    <row r="1604" spans="3:12" x14ac:dyDescent="0.25">
      <c r="C1604" s="3"/>
      <c r="D1604" s="3"/>
      <c r="E1604" s="1"/>
      <c r="F1604" s="1"/>
      <c r="G1604" s="3"/>
      <c r="I1604" s="2"/>
      <c r="J1604" s="2"/>
      <c r="K1604" s="3"/>
      <c r="L1604" s="3"/>
    </row>
    <row r="1605" spans="3:12" x14ac:dyDescent="0.25">
      <c r="C1605" s="3"/>
      <c r="D1605" s="3"/>
      <c r="E1605" s="1"/>
      <c r="F1605" s="1"/>
      <c r="G1605" s="3"/>
      <c r="I1605" s="2"/>
      <c r="J1605" s="2"/>
      <c r="K1605" s="3"/>
      <c r="L1605" s="3"/>
    </row>
    <row r="1606" spans="3:12" x14ac:dyDescent="0.25">
      <c r="C1606" s="3"/>
      <c r="D1606" s="3"/>
      <c r="E1606" s="1"/>
      <c r="F1606" s="1"/>
      <c r="G1606" s="3"/>
      <c r="I1606" s="2"/>
      <c r="J1606" s="2"/>
      <c r="K1606" s="3"/>
      <c r="L1606" s="3"/>
    </row>
    <row r="1607" spans="3:12" x14ac:dyDescent="0.25">
      <c r="C1607" s="3"/>
      <c r="D1607" s="3"/>
      <c r="E1607" s="1"/>
      <c r="F1607" s="1"/>
      <c r="G1607" s="3"/>
      <c r="I1607" s="2"/>
      <c r="J1607" s="2"/>
      <c r="K1607" s="3"/>
      <c r="L1607" s="3"/>
    </row>
    <row r="1608" spans="3:12" x14ac:dyDescent="0.25">
      <c r="C1608" s="3"/>
      <c r="D1608" s="3"/>
      <c r="E1608" s="1"/>
      <c r="F1608" s="1"/>
      <c r="G1608" s="3"/>
      <c r="I1608" s="2"/>
      <c r="J1608" s="2"/>
      <c r="K1608" s="3"/>
      <c r="L1608" s="3"/>
    </row>
    <row r="1609" spans="3:12" x14ac:dyDescent="0.25">
      <c r="C1609" s="3"/>
      <c r="D1609" s="3"/>
      <c r="E1609" s="1"/>
      <c r="F1609" s="1"/>
      <c r="G1609" s="3"/>
      <c r="I1609" s="2"/>
      <c r="J1609" s="2"/>
      <c r="K1609" s="3"/>
      <c r="L1609" s="3"/>
    </row>
    <row r="1610" spans="3:12" x14ac:dyDescent="0.25">
      <c r="C1610" s="3"/>
      <c r="D1610" s="3"/>
      <c r="E1610" s="1"/>
      <c r="F1610" s="1"/>
      <c r="G1610" s="3"/>
      <c r="I1610" s="2"/>
      <c r="J1610" s="2"/>
      <c r="K1610" s="3"/>
      <c r="L1610" s="3"/>
    </row>
    <row r="1611" spans="3:12" x14ac:dyDescent="0.25">
      <c r="C1611" s="3"/>
      <c r="D1611" s="3"/>
      <c r="E1611" s="1"/>
      <c r="F1611" s="1"/>
      <c r="G1611" s="3"/>
      <c r="I1611" s="2"/>
      <c r="J1611" s="2"/>
      <c r="K1611" s="3"/>
      <c r="L1611" s="3"/>
    </row>
    <row r="1612" spans="3:12" x14ac:dyDescent="0.25">
      <c r="C1612" s="3"/>
      <c r="D1612" s="3"/>
      <c r="E1612" s="1"/>
      <c r="F1612" s="1"/>
      <c r="G1612" s="3"/>
      <c r="I1612" s="2"/>
      <c r="J1612" s="2"/>
      <c r="K1612" s="3"/>
      <c r="L1612" s="3"/>
    </row>
    <row r="1613" spans="3:12" x14ac:dyDescent="0.25">
      <c r="C1613" s="3"/>
      <c r="D1613" s="3"/>
      <c r="E1613" s="1"/>
      <c r="F1613" s="1"/>
      <c r="G1613" s="3"/>
      <c r="I1613" s="2"/>
      <c r="J1613" s="2"/>
      <c r="K1613" s="3"/>
      <c r="L1613" s="3"/>
    </row>
    <row r="1614" spans="3:12" x14ac:dyDescent="0.25">
      <c r="C1614" s="3"/>
      <c r="D1614" s="3"/>
      <c r="E1614" s="1"/>
      <c r="F1614" s="1"/>
      <c r="G1614" s="3"/>
      <c r="I1614" s="2"/>
      <c r="J1614" s="2"/>
      <c r="K1614" s="3"/>
      <c r="L1614" s="3"/>
    </row>
    <row r="1615" spans="3:12" x14ac:dyDescent="0.25">
      <c r="C1615" s="3"/>
      <c r="D1615" s="3"/>
      <c r="E1615" s="1"/>
      <c r="F1615" s="1"/>
      <c r="G1615" s="3"/>
      <c r="I1615" s="2"/>
      <c r="J1615" s="2"/>
      <c r="K1615" s="3"/>
      <c r="L1615" s="3"/>
    </row>
    <row r="1616" spans="3:12" x14ac:dyDescent="0.25">
      <c r="C1616" s="3"/>
      <c r="D1616" s="3"/>
      <c r="E1616" s="1"/>
      <c r="F1616" s="1"/>
      <c r="G1616" s="3"/>
      <c r="I1616" s="2"/>
      <c r="J1616" s="2"/>
      <c r="K1616" s="3"/>
      <c r="L1616" s="3"/>
    </row>
    <row r="1617" spans="3:12" x14ac:dyDescent="0.25">
      <c r="C1617" s="3"/>
      <c r="D1617" s="3"/>
      <c r="E1617" s="1"/>
      <c r="F1617" s="1"/>
      <c r="G1617" s="3"/>
      <c r="I1617" s="2"/>
      <c r="J1617" s="2"/>
      <c r="K1617" s="3"/>
      <c r="L1617" s="3"/>
    </row>
    <row r="1618" spans="3:12" x14ac:dyDescent="0.25">
      <c r="C1618" s="3"/>
      <c r="D1618" s="3"/>
      <c r="E1618" s="1"/>
      <c r="F1618" s="1"/>
      <c r="G1618" s="3"/>
      <c r="I1618" s="2"/>
      <c r="J1618" s="2"/>
      <c r="K1618" s="3"/>
      <c r="L1618" s="3"/>
    </row>
    <row r="1619" spans="3:12" x14ac:dyDescent="0.25">
      <c r="C1619" s="3"/>
      <c r="D1619" s="3"/>
      <c r="E1619" s="1"/>
      <c r="F1619" s="1"/>
      <c r="G1619" s="3"/>
      <c r="I1619" s="2"/>
      <c r="J1619" s="2"/>
      <c r="K1619" s="3"/>
      <c r="L1619" s="3"/>
    </row>
    <row r="1620" spans="3:12" x14ac:dyDescent="0.25">
      <c r="C1620" s="3"/>
      <c r="D1620" s="3"/>
      <c r="E1620" s="1"/>
      <c r="F1620" s="1"/>
      <c r="G1620" s="3"/>
      <c r="I1620" s="2"/>
      <c r="J1620" s="2"/>
      <c r="K1620" s="3"/>
      <c r="L1620" s="3"/>
    </row>
    <row r="1621" spans="3:12" x14ac:dyDescent="0.25">
      <c r="C1621" s="3"/>
      <c r="D1621" s="3"/>
      <c r="E1621" s="1"/>
      <c r="F1621" s="1"/>
      <c r="G1621" s="3"/>
      <c r="I1621" s="2"/>
      <c r="J1621" s="2"/>
      <c r="K1621" s="3"/>
      <c r="L1621" s="3"/>
    </row>
    <row r="1622" spans="3:12" x14ac:dyDescent="0.25">
      <c r="C1622" s="3"/>
      <c r="D1622" s="3"/>
      <c r="E1622" s="1"/>
      <c r="F1622" s="1"/>
      <c r="G1622" s="3"/>
      <c r="I1622" s="2"/>
      <c r="J1622" s="2"/>
      <c r="K1622" s="3"/>
      <c r="L1622" s="3"/>
    </row>
    <row r="1623" spans="3:12" x14ac:dyDescent="0.25">
      <c r="C1623" s="3"/>
      <c r="D1623" s="3"/>
      <c r="E1623" s="1"/>
      <c r="F1623" s="1"/>
      <c r="G1623" s="3"/>
      <c r="I1623" s="2"/>
      <c r="J1623" s="2"/>
      <c r="K1623" s="3"/>
      <c r="L1623" s="3"/>
    </row>
    <row r="1624" spans="3:12" x14ac:dyDescent="0.25">
      <c r="C1624" s="3"/>
      <c r="D1624" s="3"/>
      <c r="E1624" s="1"/>
      <c r="F1624" s="1"/>
      <c r="G1624" s="3"/>
      <c r="I1624" s="2"/>
      <c r="J1624" s="2"/>
      <c r="K1624" s="3"/>
      <c r="L1624" s="3"/>
    </row>
    <row r="1625" spans="3:12" x14ac:dyDescent="0.25">
      <c r="C1625" s="3"/>
      <c r="D1625" s="3"/>
      <c r="E1625" s="1"/>
      <c r="F1625" s="1"/>
      <c r="G1625" s="3"/>
      <c r="I1625" s="2"/>
      <c r="J1625" s="2"/>
      <c r="K1625" s="3"/>
      <c r="L1625" s="3"/>
    </row>
    <row r="1626" spans="3:12" x14ac:dyDescent="0.25">
      <c r="C1626" s="3"/>
      <c r="D1626" s="3"/>
      <c r="E1626" s="1"/>
      <c r="F1626" s="1"/>
      <c r="G1626" s="3"/>
      <c r="I1626" s="2"/>
      <c r="J1626" s="2"/>
      <c r="K1626" s="3"/>
      <c r="L1626" s="3"/>
    </row>
    <row r="1627" spans="3:12" x14ac:dyDescent="0.25">
      <c r="C1627" s="3"/>
      <c r="D1627" s="3"/>
      <c r="E1627" s="1"/>
      <c r="F1627" s="1"/>
      <c r="G1627" s="3"/>
      <c r="I1627" s="2"/>
      <c r="J1627" s="2"/>
      <c r="K1627" s="3"/>
      <c r="L1627" s="3"/>
    </row>
    <row r="1628" spans="3:12" x14ac:dyDescent="0.25">
      <c r="C1628" s="3"/>
      <c r="D1628" s="3"/>
      <c r="E1628" s="1"/>
      <c r="F1628" s="1"/>
      <c r="G1628" s="3"/>
      <c r="I1628" s="2"/>
      <c r="J1628" s="2"/>
      <c r="K1628" s="3"/>
      <c r="L1628" s="3"/>
    </row>
    <row r="1629" spans="3:12" x14ac:dyDescent="0.25">
      <c r="C1629" s="3"/>
      <c r="D1629" s="3"/>
      <c r="E1629" s="1"/>
      <c r="F1629" s="1"/>
      <c r="G1629" s="3"/>
      <c r="I1629" s="2"/>
      <c r="J1629" s="2"/>
      <c r="K1629" s="3"/>
      <c r="L1629" s="3"/>
    </row>
    <row r="1630" spans="3:12" x14ac:dyDescent="0.25">
      <c r="C1630" s="3"/>
      <c r="D1630" s="3"/>
      <c r="E1630" s="1"/>
      <c r="F1630" s="1"/>
      <c r="G1630" s="3"/>
      <c r="I1630" s="2"/>
      <c r="J1630" s="2"/>
      <c r="K1630" s="3"/>
      <c r="L1630" s="3"/>
    </row>
    <row r="1631" spans="3:12" x14ac:dyDescent="0.25">
      <c r="C1631" s="3"/>
      <c r="D1631" s="3"/>
      <c r="E1631" s="1"/>
      <c r="F1631" s="1"/>
      <c r="G1631" s="3"/>
      <c r="I1631" s="2"/>
      <c r="J1631" s="2"/>
      <c r="K1631" s="3"/>
      <c r="L1631" s="3"/>
    </row>
    <row r="1632" spans="3:12" x14ac:dyDescent="0.25">
      <c r="C1632" s="3"/>
      <c r="D1632" s="3"/>
      <c r="E1632" s="1"/>
      <c r="F1632" s="1"/>
      <c r="G1632" s="3"/>
      <c r="I1632" s="2"/>
      <c r="J1632" s="2"/>
      <c r="K1632" s="3"/>
      <c r="L1632" s="3"/>
    </row>
    <row r="1633" spans="3:12" x14ac:dyDescent="0.25">
      <c r="C1633" s="3"/>
      <c r="D1633" s="3"/>
      <c r="E1633" s="1"/>
      <c r="F1633" s="1"/>
      <c r="G1633" s="3"/>
      <c r="I1633" s="2"/>
      <c r="J1633" s="2"/>
      <c r="K1633" s="3"/>
      <c r="L1633" s="3"/>
    </row>
    <row r="1634" spans="3:12" x14ac:dyDescent="0.25">
      <c r="C1634" s="3"/>
      <c r="D1634" s="3"/>
      <c r="E1634" s="1"/>
      <c r="F1634" s="1"/>
      <c r="G1634" s="3"/>
      <c r="I1634" s="2"/>
      <c r="J1634" s="2"/>
      <c r="K1634" s="3"/>
      <c r="L1634" s="3"/>
    </row>
    <row r="1635" spans="3:12" x14ac:dyDescent="0.25">
      <c r="C1635" s="3"/>
      <c r="D1635" s="3"/>
      <c r="E1635" s="1"/>
      <c r="F1635" s="1"/>
      <c r="G1635" s="3"/>
      <c r="I1635" s="2"/>
      <c r="J1635" s="2"/>
      <c r="K1635" s="3"/>
      <c r="L1635" s="3"/>
    </row>
    <row r="1636" spans="3:12" x14ac:dyDescent="0.25">
      <c r="C1636" s="3"/>
      <c r="D1636" s="3"/>
      <c r="E1636" s="1"/>
      <c r="F1636" s="1"/>
      <c r="G1636" s="3"/>
      <c r="I1636" s="2"/>
      <c r="J1636" s="2"/>
      <c r="K1636" s="3"/>
      <c r="L1636" s="3"/>
    </row>
    <row r="1637" spans="3:12" x14ac:dyDescent="0.25">
      <c r="C1637" s="3"/>
      <c r="D1637" s="3"/>
      <c r="E1637" s="1"/>
      <c r="F1637" s="1"/>
      <c r="G1637" s="3"/>
      <c r="I1637" s="2"/>
      <c r="J1637" s="2"/>
      <c r="K1637" s="3"/>
      <c r="L1637" s="3"/>
    </row>
    <row r="1638" spans="3:12" x14ac:dyDescent="0.25">
      <c r="C1638" s="3"/>
      <c r="D1638" s="3"/>
      <c r="E1638" s="1"/>
      <c r="F1638" s="1"/>
      <c r="G1638" s="3"/>
      <c r="I1638" s="2"/>
      <c r="J1638" s="2"/>
      <c r="K1638" s="3"/>
      <c r="L1638" s="3"/>
    </row>
    <row r="1639" spans="3:12" x14ac:dyDescent="0.25">
      <c r="C1639" s="3"/>
      <c r="D1639" s="3"/>
      <c r="E1639" s="1"/>
      <c r="F1639" s="1"/>
      <c r="G1639" s="3"/>
      <c r="I1639" s="2"/>
      <c r="J1639" s="2"/>
      <c r="K1639" s="3"/>
      <c r="L1639" s="3"/>
    </row>
    <row r="1640" spans="3:12" x14ac:dyDescent="0.25">
      <c r="C1640" s="3"/>
      <c r="D1640" s="3"/>
      <c r="E1640" s="1"/>
      <c r="F1640" s="1"/>
      <c r="G1640" s="3"/>
      <c r="I1640" s="2"/>
      <c r="J1640" s="2"/>
      <c r="K1640" s="3"/>
      <c r="L1640" s="3"/>
    </row>
    <row r="1641" spans="3:12" x14ac:dyDescent="0.25">
      <c r="C1641" s="3"/>
      <c r="D1641" s="3"/>
      <c r="E1641" s="1"/>
      <c r="F1641" s="1"/>
      <c r="G1641" s="3"/>
      <c r="I1641" s="2"/>
      <c r="J1641" s="2"/>
      <c r="K1641" s="3"/>
      <c r="L1641" s="3"/>
    </row>
    <row r="1642" spans="3:12" x14ac:dyDescent="0.25">
      <c r="C1642" s="3"/>
      <c r="D1642" s="3"/>
      <c r="E1642" s="1"/>
      <c r="F1642" s="1"/>
      <c r="G1642" s="3"/>
      <c r="I1642" s="2"/>
      <c r="J1642" s="2"/>
      <c r="K1642" s="3"/>
      <c r="L1642" s="3"/>
    </row>
    <row r="1643" spans="3:12" x14ac:dyDescent="0.25">
      <c r="C1643" s="3"/>
      <c r="D1643" s="3"/>
      <c r="E1643" s="1"/>
      <c r="F1643" s="1"/>
      <c r="G1643" s="3"/>
      <c r="I1643" s="2"/>
      <c r="J1643" s="2"/>
      <c r="K1643" s="3"/>
      <c r="L1643" s="3"/>
    </row>
    <row r="1644" spans="3:12" x14ac:dyDescent="0.25">
      <c r="C1644" s="3"/>
      <c r="D1644" s="3"/>
      <c r="E1644" s="1"/>
      <c r="F1644" s="1"/>
      <c r="G1644" s="3"/>
      <c r="I1644" s="2"/>
      <c r="J1644" s="2"/>
      <c r="K1644" s="3"/>
      <c r="L1644" s="3"/>
    </row>
    <row r="1645" spans="3:12" x14ac:dyDescent="0.25">
      <c r="C1645" s="3"/>
      <c r="D1645" s="3"/>
      <c r="E1645" s="1"/>
      <c r="F1645" s="1"/>
      <c r="G1645" s="3"/>
      <c r="I1645" s="2"/>
      <c r="J1645" s="2"/>
      <c r="K1645" s="3"/>
      <c r="L1645" s="3"/>
    </row>
    <row r="1646" spans="3:12" x14ac:dyDescent="0.25">
      <c r="C1646" s="3"/>
      <c r="D1646" s="3"/>
      <c r="E1646" s="1"/>
      <c r="F1646" s="1"/>
      <c r="G1646" s="3"/>
      <c r="I1646" s="2"/>
      <c r="J1646" s="2"/>
      <c r="K1646" s="3"/>
      <c r="L1646" s="3"/>
    </row>
    <row r="1647" spans="3:12" x14ac:dyDescent="0.25">
      <c r="C1647" s="3"/>
      <c r="D1647" s="3"/>
      <c r="E1647" s="1"/>
      <c r="F1647" s="1"/>
      <c r="G1647" s="3"/>
      <c r="I1647" s="2"/>
      <c r="J1647" s="2"/>
      <c r="K1647" s="3"/>
      <c r="L1647" s="3"/>
    </row>
    <row r="1648" spans="3:12" x14ac:dyDescent="0.25">
      <c r="C1648" s="3"/>
      <c r="D1648" s="3"/>
      <c r="E1648" s="1"/>
      <c r="F1648" s="1"/>
      <c r="G1648" s="3"/>
      <c r="I1648" s="2"/>
      <c r="J1648" s="2"/>
      <c r="K1648" s="3"/>
      <c r="L1648" s="3"/>
    </row>
    <row r="1649" spans="3:12" x14ac:dyDescent="0.25">
      <c r="C1649" s="3"/>
      <c r="D1649" s="3"/>
      <c r="E1649" s="1"/>
      <c r="F1649" s="1"/>
      <c r="G1649" s="3"/>
      <c r="I1649" s="2"/>
      <c r="J1649" s="2"/>
      <c r="K1649" s="3"/>
      <c r="L1649" s="3"/>
    </row>
    <row r="1650" spans="3:12" x14ac:dyDescent="0.25">
      <c r="C1650" s="3"/>
      <c r="D1650" s="3"/>
      <c r="E1650" s="1"/>
      <c r="F1650" s="1"/>
      <c r="G1650" s="3"/>
      <c r="I1650" s="2"/>
      <c r="J1650" s="2"/>
      <c r="K1650" s="3"/>
      <c r="L1650" s="3"/>
    </row>
    <row r="1651" spans="3:12" x14ac:dyDescent="0.25">
      <c r="C1651" s="3"/>
      <c r="D1651" s="3"/>
      <c r="E1651" s="1"/>
      <c r="F1651" s="1"/>
      <c r="G1651" s="3"/>
      <c r="I1651" s="2"/>
      <c r="J1651" s="2"/>
      <c r="K1651" s="3"/>
      <c r="L1651" s="3"/>
    </row>
    <row r="1652" spans="3:12" x14ac:dyDescent="0.25">
      <c r="C1652" s="3"/>
      <c r="D1652" s="3"/>
      <c r="E1652" s="1"/>
      <c r="F1652" s="1"/>
      <c r="G1652" s="3"/>
      <c r="I1652" s="2"/>
      <c r="J1652" s="2"/>
      <c r="K1652" s="3"/>
      <c r="L1652" s="3"/>
    </row>
    <row r="1653" spans="3:12" x14ac:dyDescent="0.25">
      <c r="C1653" s="3"/>
      <c r="D1653" s="3"/>
      <c r="E1653" s="1"/>
      <c r="F1653" s="1"/>
      <c r="G1653" s="3"/>
      <c r="I1653" s="2"/>
      <c r="J1653" s="2"/>
      <c r="K1653" s="3"/>
      <c r="L1653" s="3"/>
    </row>
    <row r="1654" spans="3:12" x14ac:dyDescent="0.25">
      <c r="C1654" s="3"/>
      <c r="D1654" s="3"/>
      <c r="E1654" s="1"/>
      <c r="F1654" s="1"/>
      <c r="G1654" s="3"/>
      <c r="I1654" s="2"/>
      <c r="J1654" s="2"/>
      <c r="K1654" s="3"/>
      <c r="L1654" s="3"/>
    </row>
    <row r="1655" spans="3:12" x14ac:dyDescent="0.25">
      <c r="C1655" s="3"/>
      <c r="D1655" s="3"/>
      <c r="E1655" s="1"/>
      <c r="F1655" s="1"/>
      <c r="G1655" s="3"/>
      <c r="I1655" s="2"/>
      <c r="J1655" s="2"/>
      <c r="K1655" s="3"/>
      <c r="L1655" s="3"/>
    </row>
    <row r="1656" spans="3:12" x14ac:dyDescent="0.25">
      <c r="C1656" s="3"/>
      <c r="D1656" s="3"/>
      <c r="E1656" s="1"/>
      <c r="F1656" s="1"/>
      <c r="G1656" s="3"/>
      <c r="I1656" s="2"/>
      <c r="J1656" s="2"/>
      <c r="K1656" s="3"/>
      <c r="L1656" s="3"/>
    </row>
    <row r="1657" spans="3:12" x14ac:dyDescent="0.25">
      <c r="C1657" s="3"/>
      <c r="D1657" s="3"/>
      <c r="E1657" s="1"/>
      <c r="F1657" s="1"/>
      <c r="G1657" s="3"/>
      <c r="I1657" s="2"/>
      <c r="J1657" s="2"/>
      <c r="K1657" s="3"/>
      <c r="L1657" s="3"/>
    </row>
    <row r="1658" spans="3:12" x14ac:dyDescent="0.25">
      <c r="C1658" s="3"/>
      <c r="D1658" s="3"/>
      <c r="E1658" s="1"/>
      <c r="F1658" s="1"/>
      <c r="G1658" s="3"/>
      <c r="I1658" s="2"/>
      <c r="J1658" s="2"/>
      <c r="K1658" s="3"/>
      <c r="L1658" s="3"/>
    </row>
    <row r="1659" spans="3:12" x14ac:dyDescent="0.25">
      <c r="C1659" s="3"/>
      <c r="D1659" s="3"/>
      <c r="E1659" s="1"/>
      <c r="F1659" s="1"/>
      <c r="G1659" s="3"/>
      <c r="I1659" s="2"/>
      <c r="J1659" s="2"/>
      <c r="K1659" s="3"/>
      <c r="L1659" s="3"/>
    </row>
    <row r="1660" spans="3:12" x14ac:dyDescent="0.25">
      <c r="C1660" s="3"/>
      <c r="D1660" s="3"/>
      <c r="E1660" s="1"/>
      <c r="F1660" s="1"/>
      <c r="G1660" s="3"/>
      <c r="I1660" s="2"/>
      <c r="J1660" s="2"/>
      <c r="K1660" s="3"/>
      <c r="L1660" s="3"/>
    </row>
    <row r="1661" spans="3:12" x14ac:dyDescent="0.25">
      <c r="C1661" s="3"/>
      <c r="D1661" s="3"/>
      <c r="E1661" s="1"/>
      <c r="F1661" s="1"/>
      <c r="G1661" s="3"/>
      <c r="I1661" s="2"/>
      <c r="J1661" s="2"/>
      <c r="K1661" s="3"/>
      <c r="L1661" s="3"/>
    </row>
    <row r="1662" spans="3:12" x14ac:dyDescent="0.25">
      <c r="C1662" s="3"/>
      <c r="D1662" s="3"/>
      <c r="E1662" s="1"/>
      <c r="F1662" s="1"/>
      <c r="G1662" s="3"/>
      <c r="I1662" s="2"/>
      <c r="J1662" s="2"/>
      <c r="K1662" s="3"/>
      <c r="L1662" s="3"/>
    </row>
    <row r="1663" spans="3:12" x14ac:dyDescent="0.25">
      <c r="C1663" s="3"/>
      <c r="D1663" s="3"/>
      <c r="E1663" s="1"/>
      <c r="F1663" s="1"/>
      <c r="G1663" s="3"/>
      <c r="I1663" s="2"/>
      <c r="J1663" s="2"/>
      <c r="K1663" s="3"/>
      <c r="L1663" s="3"/>
    </row>
    <row r="1664" spans="3:12" x14ac:dyDescent="0.25">
      <c r="C1664" s="3"/>
      <c r="D1664" s="3"/>
      <c r="E1664" s="1"/>
      <c r="F1664" s="1"/>
      <c r="G1664" s="3"/>
      <c r="I1664" s="2"/>
      <c r="J1664" s="2"/>
      <c r="K1664" s="3"/>
      <c r="L1664" s="3"/>
    </row>
    <row r="1665" spans="3:12" x14ac:dyDescent="0.25">
      <c r="C1665" s="3"/>
      <c r="D1665" s="3"/>
      <c r="E1665" s="1"/>
      <c r="F1665" s="1"/>
      <c r="G1665" s="3"/>
      <c r="I1665" s="2"/>
      <c r="J1665" s="2"/>
      <c r="K1665" s="3"/>
      <c r="L1665" s="3"/>
    </row>
    <row r="1666" spans="3:12" x14ac:dyDescent="0.25">
      <c r="C1666" s="3"/>
      <c r="D1666" s="3"/>
      <c r="E1666" s="1"/>
      <c r="F1666" s="1"/>
      <c r="G1666" s="3"/>
      <c r="I1666" s="2"/>
      <c r="J1666" s="2"/>
      <c r="K1666" s="3"/>
      <c r="L1666" s="3"/>
    </row>
    <row r="1667" spans="3:12" x14ac:dyDescent="0.25">
      <c r="C1667" s="3"/>
      <c r="D1667" s="3"/>
      <c r="E1667" s="1"/>
      <c r="F1667" s="1"/>
      <c r="G1667" s="3"/>
      <c r="I1667" s="2"/>
      <c r="J1667" s="2"/>
      <c r="K1667" s="3"/>
      <c r="L1667" s="3"/>
    </row>
    <row r="1668" spans="3:12" x14ac:dyDescent="0.25">
      <c r="C1668" s="3"/>
      <c r="D1668" s="3"/>
      <c r="E1668" s="1"/>
      <c r="F1668" s="1"/>
      <c r="G1668" s="3"/>
      <c r="I1668" s="2"/>
      <c r="J1668" s="2"/>
      <c r="K1668" s="3"/>
      <c r="L1668" s="3"/>
    </row>
    <row r="1669" spans="3:12" x14ac:dyDescent="0.25">
      <c r="C1669" s="3"/>
      <c r="D1669" s="3"/>
      <c r="E1669" s="1"/>
      <c r="F1669" s="1"/>
      <c r="G1669" s="3"/>
      <c r="I1669" s="2"/>
      <c r="J1669" s="2"/>
      <c r="K1669" s="3"/>
      <c r="L1669" s="3"/>
    </row>
    <row r="1670" spans="3:12" x14ac:dyDescent="0.25">
      <c r="C1670" s="3"/>
      <c r="D1670" s="3"/>
      <c r="E1670" s="1"/>
      <c r="F1670" s="1"/>
      <c r="G1670" s="3"/>
      <c r="I1670" s="2"/>
      <c r="J1670" s="2"/>
      <c r="K1670" s="3"/>
      <c r="L1670" s="3"/>
    </row>
    <row r="1671" spans="3:12" x14ac:dyDescent="0.25">
      <c r="C1671" s="3"/>
      <c r="D1671" s="3"/>
      <c r="E1671" s="1"/>
      <c r="F1671" s="1"/>
      <c r="G1671" s="3"/>
      <c r="I1671" s="2"/>
      <c r="J1671" s="2"/>
      <c r="K1671" s="3"/>
      <c r="L1671" s="3"/>
    </row>
    <row r="1672" spans="3:12" x14ac:dyDescent="0.25">
      <c r="C1672" s="3"/>
      <c r="D1672" s="3"/>
      <c r="E1672" s="1"/>
      <c r="F1672" s="1"/>
      <c r="G1672" s="3"/>
      <c r="I1672" s="2"/>
      <c r="J1672" s="2"/>
      <c r="K1672" s="3"/>
      <c r="L1672" s="3"/>
    </row>
    <row r="1673" spans="3:12" x14ac:dyDescent="0.25">
      <c r="C1673" s="3"/>
      <c r="D1673" s="3"/>
      <c r="E1673" s="1"/>
      <c r="F1673" s="1"/>
      <c r="G1673" s="3"/>
      <c r="I1673" s="2"/>
      <c r="J1673" s="2"/>
      <c r="K1673" s="3"/>
      <c r="L1673" s="3"/>
    </row>
    <row r="1674" spans="3:12" x14ac:dyDescent="0.25">
      <c r="C1674" s="3"/>
      <c r="D1674" s="3"/>
      <c r="E1674" s="1"/>
      <c r="F1674" s="1"/>
      <c r="G1674" s="3"/>
      <c r="I1674" s="2"/>
      <c r="J1674" s="2"/>
      <c r="K1674" s="3"/>
      <c r="L1674" s="3"/>
    </row>
    <row r="1675" spans="3:12" x14ac:dyDescent="0.25">
      <c r="C1675" s="3"/>
      <c r="D1675" s="3"/>
      <c r="E1675" s="1"/>
      <c r="F1675" s="1"/>
      <c r="G1675" s="3"/>
      <c r="I1675" s="2"/>
      <c r="J1675" s="2"/>
      <c r="K1675" s="3"/>
      <c r="L1675" s="3"/>
    </row>
    <row r="1676" spans="3:12" x14ac:dyDescent="0.25">
      <c r="C1676" s="3"/>
      <c r="D1676" s="3"/>
      <c r="E1676" s="1"/>
      <c r="F1676" s="1"/>
      <c r="G1676" s="3"/>
      <c r="I1676" s="2"/>
      <c r="J1676" s="2"/>
      <c r="K1676" s="3"/>
      <c r="L1676" s="3"/>
    </row>
    <row r="1677" spans="3:12" x14ac:dyDescent="0.25">
      <c r="C1677" s="3"/>
      <c r="D1677" s="3"/>
      <c r="E1677" s="1"/>
      <c r="F1677" s="1"/>
      <c r="G1677" s="3"/>
      <c r="I1677" s="2"/>
      <c r="J1677" s="2"/>
      <c r="K1677" s="3"/>
      <c r="L1677" s="3"/>
    </row>
    <row r="1678" spans="3:12" x14ac:dyDescent="0.25">
      <c r="C1678" s="3"/>
      <c r="D1678" s="3"/>
      <c r="E1678" s="1"/>
      <c r="F1678" s="1"/>
      <c r="G1678" s="3"/>
      <c r="I1678" s="2"/>
      <c r="J1678" s="2"/>
      <c r="K1678" s="3"/>
      <c r="L1678" s="3"/>
    </row>
    <row r="1679" spans="3:12" x14ac:dyDescent="0.25">
      <c r="C1679" s="3"/>
      <c r="D1679" s="3"/>
      <c r="E1679" s="1"/>
      <c r="F1679" s="1"/>
      <c r="G1679" s="3"/>
      <c r="I1679" s="2"/>
      <c r="J1679" s="2"/>
      <c r="K1679" s="3"/>
      <c r="L1679" s="3"/>
    </row>
    <row r="1680" spans="3:12" x14ac:dyDescent="0.25">
      <c r="C1680" s="3"/>
      <c r="D1680" s="3"/>
      <c r="E1680" s="1"/>
      <c r="F1680" s="1"/>
      <c r="G1680" s="3"/>
      <c r="I1680" s="2"/>
      <c r="J1680" s="2"/>
      <c r="K1680" s="3"/>
      <c r="L1680" s="3"/>
    </row>
    <row r="1681" spans="3:12" x14ac:dyDescent="0.25">
      <c r="C1681" s="3"/>
      <c r="D1681" s="3"/>
      <c r="E1681" s="1"/>
      <c r="F1681" s="1"/>
      <c r="G1681" s="3"/>
      <c r="I1681" s="2"/>
      <c r="J1681" s="2"/>
      <c r="K1681" s="3"/>
      <c r="L1681" s="3"/>
    </row>
    <row r="1682" spans="3:12" x14ac:dyDescent="0.25">
      <c r="C1682" s="3"/>
      <c r="D1682" s="3"/>
      <c r="E1682" s="1"/>
      <c r="F1682" s="1"/>
      <c r="G1682" s="3"/>
      <c r="I1682" s="2"/>
      <c r="J1682" s="2"/>
      <c r="K1682" s="3"/>
      <c r="L1682" s="3"/>
    </row>
    <row r="1683" spans="3:12" x14ac:dyDescent="0.25">
      <c r="C1683" s="3"/>
      <c r="D1683" s="3"/>
      <c r="E1683" s="1"/>
      <c r="F1683" s="1"/>
      <c r="G1683" s="3"/>
      <c r="I1683" s="2"/>
      <c r="J1683" s="2"/>
      <c r="K1683" s="3"/>
      <c r="L1683" s="3"/>
    </row>
    <row r="1684" spans="3:12" x14ac:dyDescent="0.25">
      <c r="C1684" s="3"/>
      <c r="D1684" s="3"/>
      <c r="E1684" s="1"/>
      <c r="F1684" s="1"/>
      <c r="G1684" s="3"/>
      <c r="I1684" s="2"/>
      <c r="J1684" s="2"/>
      <c r="K1684" s="3"/>
      <c r="L1684" s="3"/>
    </row>
    <row r="1685" spans="3:12" x14ac:dyDescent="0.25">
      <c r="C1685" s="3"/>
      <c r="D1685" s="3"/>
      <c r="E1685" s="1"/>
      <c r="F1685" s="1"/>
      <c r="G1685" s="3"/>
      <c r="I1685" s="2"/>
      <c r="J1685" s="2"/>
      <c r="K1685" s="3"/>
      <c r="L1685" s="3"/>
    </row>
    <row r="1686" spans="3:12" x14ac:dyDescent="0.25">
      <c r="C1686" s="3"/>
      <c r="D1686" s="3"/>
      <c r="E1686" s="1"/>
      <c r="F1686" s="1"/>
      <c r="G1686" s="3"/>
      <c r="I1686" s="2"/>
      <c r="J1686" s="2"/>
      <c r="K1686" s="3"/>
      <c r="L1686" s="3"/>
    </row>
    <row r="1687" spans="3:12" x14ac:dyDescent="0.25">
      <c r="C1687" s="3"/>
      <c r="D1687" s="3"/>
      <c r="E1687" s="1"/>
      <c r="F1687" s="1"/>
      <c r="G1687" s="3"/>
      <c r="I1687" s="2"/>
      <c r="J1687" s="2"/>
      <c r="K1687" s="3"/>
      <c r="L1687" s="3"/>
    </row>
    <row r="1688" spans="3:12" x14ac:dyDescent="0.25">
      <c r="C1688" s="3"/>
      <c r="D1688" s="3"/>
      <c r="E1688" s="1"/>
      <c r="F1688" s="1"/>
      <c r="G1688" s="3"/>
      <c r="I1688" s="2"/>
      <c r="J1688" s="2"/>
      <c r="K1688" s="3"/>
      <c r="L1688" s="3"/>
    </row>
    <row r="1689" spans="3:12" x14ac:dyDescent="0.25">
      <c r="C1689" s="3"/>
      <c r="D1689" s="3"/>
      <c r="E1689" s="1"/>
      <c r="F1689" s="1"/>
      <c r="G1689" s="3"/>
      <c r="I1689" s="2"/>
      <c r="J1689" s="2"/>
      <c r="K1689" s="3"/>
      <c r="L1689" s="3"/>
    </row>
    <row r="1690" spans="3:12" x14ac:dyDescent="0.25">
      <c r="C1690" s="3"/>
      <c r="D1690" s="3"/>
      <c r="E1690" s="1"/>
      <c r="F1690" s="1"/>
      <c r="G1690" s="3"/>
      <c r="I1690" s="2"/>
      <c r="J1690" s="2"/>
      <c r="K1690" s="3"/>
      <c r="L1690" s="3"/>
    </row>
    <row r="1691" spans="3:12" x14ac:dyDescent="0.25">
      <c r="C1691" s="3"/>
      <c r="D1691" s="3"/>
      <c r="E1691" s="1"/>
      <c r="F1691" s="1"/>
      <c r="G1691" s="3"/>
      <c r="I1691" s="2"/>
      <c r="J1691" s="2"/>
      <c r="K1691" s="3"/>
      <c r="L1691" s="3"/>
    </row>
    <row r="1692" spans="3:12" x14ac:dyDescent="0.25">
      <c r="C1692" s="3"/>
      <c r="D1692" s="3"/>
      <c r="E1692" s="1"/>
      <c r="F1692" s="1"/>
      <c r="G1692" s="3"/>
      <c r="I1692" s="2"/>
      <c r="J1692" s="2"/>
      <c r="K1692" s="3"/>
      <c r="L1692" s="3"/>
    </row>
    <row r="1693" spans="3:12" x14ac:dyDescent="0.25">
      <c r="C1693" s="3"/>
      <c r="D1693" s="3"/>
      <c r="E1693" s="1"/>
      <c r="F1693" s="1"/>
      <c r="G1693" s="3"/>
      <c r="I1693" s="2"/>
      <c r="J1693" s="2"/>
      <c r="K1693" s="3"/>
      <c r="L1693" s="3"/>
    </row>
    <row r="1694" spans="3:12" x14ac:dyDescent="0.25">
      <c r="C1694" s="3"/>
      <c r="D1694" s="3"/>
      <c r="E1694" s="1"/>
      <c r="F1694" s="1"/>
      <c r="G1694" s="3"/>
      <c r="I1694" s="2"/>
      <c r="J1694" s="2"/>
      <c r="K1694" s="3"/>
      <c r="L1694" s="3"/>
    </row>
    <row r="1695" spans="3:12" x14ac:dyDescent="0.25">
      <c r="C1695" s="3"/>
      <c r="D1695" s="3"/>
      <c r="E1695" s="1"/>
      <c r="F1695" s="1"/>
      <c r="G1695" s="3"/>
      <c r="I1695" s="2"/>
      <c r="J1695" s="2"/>
      <c r="K1695" s="3"/>
      <c r="L1695" s="3"/>
    </row>
    <row r="1696" spans="3:12" x14ac:dyDescent="0.25">
      <c r="C1696" s="3"/>
      <c r="D1696" s="3"/>
      <c r="E1696" s="1"/>
      <c r="F1696" s="1"/>
      <c r="G1696" s="3"/>
      <c r="I1696" s="2"/>
      <c r="J1696" s="2"/>
      <c r="K1696" s="3"/>
      <c r="L1696" s="3"/>
    </row>
    <row r="1697" spans="3:12" x14ac:dyDescent="0.25">
      <c r="C1697" s="3"/>
      <c r="D1697" s="3"/>
      <c r="E1697" s="1"/>
      <c r="F1697" s="1"/>
      <c r="G1697" s="3"/>
      <c r="I1697" s="2"/>
      <c r="J1697" s="2"/>
      <c r="K1697" s="3"/>
      <c r="L1697" s="3"/>
    </row>
    <row r="1698" spans="3:12" x14ac:dyDescent="0.25">
      <c r="C1698" s="3"/>
      <c r="D1698" s="3"/>
      <c r="E1698" s="1"/>
      <c r="F1698" s="1"/>
      <c r="G1698" s="3"/>
      <c r="I1698" s="2"/>
      <c r="J1698" s="2"/>
      <c r="K1698" s="3"/>
      <c r="L1698" s="3"/>
    </row>
    <row r="1699" spans="3:12" x14ac:dyDescent="0.25">
      <c r="C1699" s="3"/>
      <c r="D1699" s="3"/>
      <c r="E1699" s="1"/>
      <c r="F1699" s="1"/>
      <c r="G1699" s="3"/>
      <c r="I1699" s="2"/>
      <c r="J1699" s="2"/>
      <c r="K1699" s="3"/>
      <c r="L1699" s="3"/>
    </row>
    <row r="1700" spans="3:12" x14ac:dyDescent="0.25">
      <c r="C1700" s="3"/>
      <c r="D1700" s="3"/>
      <c r="E1700" s="1"/>
      <c r="F1700" s="1"/>
      <c r="G1700" s="3"/>
      <c r="I1700" s="2"/>
      <c r="J1700" s="2"/>
      <c r="K1700" s="3"/>
      <c r="L1700" s="3"/>
    </row>
    <row r="1701" spans="3:12" x14ac:dyDescent="0.25">
      <c r="C1701" s="3"/>
      <c r="D1701" s="3"/>
      <c r="E1701" s="1"/>
      <c r="F1701" s="1"/>
      <c r="G1701" s="3"/>
      <c r="I1701" s="2"/>
      <c r="J1701" s="2"/>
      <c r="K1701" s="3"/>
      <c r="L1701" s="3"/>
    </row>
    <row r="1702" spans="3:12" x14ac:dyDescent="0.25">
      <c r="C1702" s="3"/>
      <c r="D1702" s="3"/>
      <c r="E1702" s="1"/>
      <c r="F1702" s="1"/>
      <c r="G1702" s="3"/>
      <c r="I1702" s="2"/>
      <c r="J1702" s="2"/>
      <c r="K1702" s="3"/>
      <c r="L1702" s="3"/>
    </row>
    <row r="1703" spans="3:12" x14ac:dyDescent="0.25">
      <c r="C1703" s="3"/>
      <c r="D1703" s="3"/>
      <c r="E1703" s="1"/>
      <c r="F1703" s="1"/>
      <c r="G1703" s="3"/>
      <c r="I1703" s="2"/>
      <c r="J1703" s="2"/>
      <c r="K1703" s="3"/>
      <c r="L1703" s="3"/>
    </row>
    <row r="1704" spans="3:12" x14ac:dyDescent="0.25">
      <c r="C1704" s="3"/>
      <c r="D1704" s="3"/>
      <c r="E1704" s="1"/>
      <c r="F1704" s="1"/>
      <c r="G1704" s="3"/>
      <c r="I1704" s="2"/>
      <c r="J1704" s="2"/>
      <c r="K1704" s="3"/>
      <c r="L1704" s="3"/>
    </row>
    <row r="1705" spans="3:12" x14ac:dyDescent="0.25">
      <c r="C1705" s="3"/>
      <c r="D1705" s="3"/>
      <c r="E1705" s="1"/>
      <c r="F1705" s="1"/>
      <c r="G1705" s="3"/>
      <c r="I1705" s="2"/>
      <c r="J1705" s="2"/>
      <c r="K1705" s="3"/>
      <c r="L1705" s="3"/>
    </row>
    <row r="1706" spans="3:12" x14ac:dyDescent="0.25">
      <c r="C1706" s="3"/>
      <c r="D1706" s="3"/>
      <c r="E1706" s="1"/>
      <c r="F1706" s="1"/>
      <c r="G1706" s="3"/>
      <c r="I1706" s="2"/>
      <c r="J1706" s="2"/>
      <c r="K1706" s="3"/>
      <c r="L1706" s="3"/>
    </row>
    <row r="1707" spans="3:12" x14ac:dyDescent="0.25">
      <c r="C1707" s="3"/>
      <c r="D1707" s="3"/>
      <c r="E1707" s="1"/>
      <c r="F1707" s="1"/>
      <c r="G1707" s="3"/>
      <c r="I1707" s="2"/>
      <c r="J1707" s="2"/>
      <c r="K1707" s="3"/>
      <c r="L1707" s="3"/>
    </row>
    <row r="1708" spans="3:12" x14ac:dyDescent="0.25">
      <c r="C1708" s="3"/>
      <c r="D1708" s="3"/>
      <c r="E1708" s="1"/>
      <c r="F1708" s="1"/>
      <c r="G1708" s="3"/>
      <c r="I1708" s="2"/>
      <c r="J1708" s="2"/>
      <c r="K1708" s="3"/>
      <c r="L1708" s="3"/>
    </row>
    <row r="1709" spans="3:12" x14ac:dyDescent="0.25">
      <c r="C1709" s="3"/>
      <c r="D1709" s="3"/>
      <c r="E1709" s="1"/>
      <c r="F1709" s="1"/>
      <c r="G1709" s="3"/>
      <c r="I1709" s="2"/>
      <c r="J1709" s="2"/>
      <c r="K1709" s="3"/>
      <c r="L1709" s="3"/>
    </row>
    <row r="1710" spans="3:12" x14ac:dyDescent="0.25">
      <c r="C1710" s="3"/>
      <c r="D1710" s="3"/>
      <c r="E1710" s="1"/>
      <c r="F1710" s="1"/>
      <c r="G1710" s="3"/>
      <c r="I1710" s="2"/>
      <c r="J1710" s="2"/>
      <c r="K1710" s="3"/>
      <c r="L1710" s="3"/>
    </row>
    <row r="1711" spans="3:12" x14ac:dyDescent="0.25">
      <c r="C1711" s="3"/>
      <c r="D1711" s="3"/>
      <c r="E1711" s="1"/>
      <c r="F1711" s="1"/>
      <c r="G1711" s="3"/>
      <c r="I1711" s="2"/>
      <c r="J1711" s="2"/>
      <c r="K1711" s="3"/>
      <c r="L1711" s="3"/>
    </row>
    <row r="1712" spans="3:12" x14ac:dyDescent="0.25">
      <c r="C1712" s="3"/>
      <c r="D1712" s="3"/>
      <c r="E1712" s="1"/>
      <c r="F1712" s="1"/>
      <c r="G1712" s="3"/>
      <c r="I1712" s="2"/>
      <c r="J1712" s="2"/>
      <c r="K1712" s="3"/>
      <c r="L1712" s="3"/>
    </row>
    <row r="1713" spans="3:12" x14ac:dyDescent="0.25">
      <c r="C1713" s="3"/>
      <c r="D1713" s="3"/>
      <c r="E1713" s="1"/>
      <c r="F1713" s="1"/>
      <c r="G1713" s="3"/>
      <c r="I1713" s="2"/>
      <c r="J1713" s="2"/>
      <c r="K1713" s="3"/>
      <c r="L1713" s="3"/>
    </row>
    <row r="1714" spans="3:12" x14ac:dyDescent="0.25">
      <c r="C1714" s="3"/>
      <c r="D1714" s="3"/>
      <c r="E1714" s="1"/>
      <c r="F1714" s="1"/>
      <c r="G1714" s="3"/>
      <c r="I1714" s="2"/>
      <c r="J1714" s="2"/>
      <c r="K1714" s="3"/>
      <c r="L1714" s="3"/>
    </row>
    <row r="1715" spans="3:12" x14ac:dyDescent="0.25">
      <c r="C1715" s="3"/>
      <c r="D1715" s="3"/>
      <c r="E1715" s="1"/>
      <c r="F1715" s="1"/>
      <c r="G1715" s="3"/>
      <c r="I1715" s="2"/>
      <c r="J1715" s="2"/>
      <c r="K1715" s="3"/>
      <c r="L1715" s="3"/>
    </row>
    <row r="1716" spans="3:12" x14ac:dyDescent="0.25">
      <c r="C1716" s="3"/>
      <c r="D1716" s="3"/>
      <c r="E1716" s="1"/>
      <c r="F1716" s="1"/>
      <c r="G1716" s="3"/>
      <c r="I1716" s="2"/>
      <c r="J1716" s="2"/>
      <c r="K1716" s="3"/>
      <c r="L1716" s="3"/>
    </row>
    <row r="1717" spans="3:12" x14ac:dyDescent="0.25">
      <c r="C1717" s="3"/>
      <c r="D1717" s="3"/>
      <c r="E1717" s="1"/>
      <c r="F1717" s="1"/>
      <c r="G1717" s="3"/>
      <c r="I1717" s="2"/>
      <c r="J1717" s="2"/>
      <c r="K1717" s="3"/>
      <c r="L1717" s="3"/>
    </row>
    <row r="1718" spans="3:12" x14ac:dyDescent="0.25">
      <c r="C1718" s="3"/>
      <c r="D1718" s="3"/>
      <c r="E1718" s="1"/>
      <c r="F1718" s="1"/>
      <c r="G1718" s="3"/>
      <c r="I1718" s="2"/>
      <c r="J1718" s="2"/>
      <c r="K1718" s="3"/>
      <c r="L1718" s="3"/>
    </row>
    <row r="1719" spans="3:12" x14ac:dyDescent="0.25">
      <c r="C1719" s="3"/>
      <c r="D1719" s="3"/>
      <c r="E1719" s="1"/>
      <c r="F1719" s="1"/>
      <c r="G1719" s="3"/>
      <c r="I1719" s="2"/>
      <c r="J1719" s="2"/>
      <c r="K1719" s="3"/>
      <c r="L1719" s="3"/>
    </row>
    <row r="1720" spans="3:12" x14ac:dyDescent="0.25">
      <c r="C1720" s="3"/>
      <c r="D1720" s="3"/>
      <c r="E1720" s="1"/>
      <c r="F1720" s="1"/>
      <c r="G1720" s="3"/>
      <c r="I1720" s="2"/>
      <c r="J1720" s="2"/>
      <c r="K1720" s="3"/>
      <c r="L1720" s="3"/>
    </row>
    <row r="1721" spans="3:12" x14ac:dyDescent="0.25">
      <c r="C1721" s="3"/>
      <c r="D1721" s="3"/>
      <c r="E1721" s="1"/>
      <c r="F1721" s="1"/>
      <c r="G1721" s="3"/>
      <c r="I1721" s="2"/>
      <c r="J1721" s="2"/>
      <c r="K1721" s="3"/>
      <c r="L1721" s="3"/>
    </row>
    <row r="1722" spans="3:12" x14ac:dyDescent="0.25">
      <c r="C1722" s="3"/>
      <c r="D1722" s="3"/>
      <c r="E1722" s="1"/>
      <c r="F1722" s="1"/>
      <c r="G1722" s="3"/>
      <c r="I1722" s="2"/>
      <c r="J1722" s="2"/>
      <c r="K1722" s="3"/>
      <c r="L1722" s="3"/>
    </row>
    <row r="1723" spans="3:12" x14ac:dyDescent="0.25">
      <c r="C1723" s="3"/>
      <c r="D1723" s="3"/>
      <c r="E1723" s="1"/>
      <c r="F1723" s="1"/>
      <c r="G1723" s="3"/>
      <c r="I1723" s="2"/>
      <c r="J1723" s="2"/>
      <c r="K1723" s="3"/>
      <c r="L1723" s="3"/>
    </row>
    <row r="1724" spans="3:12" x14ac:dyDescent="0.25">
      <c r="C1724" s="3"/>
      <c r="D1724" s="3"/>
      <c r="E1724" s="1"/>
      <c r="F1724" s="1"/>
      <c r="G1724" s="3"/>
      <c r="I1724" s="2"/>
      <c r="J1724" s="2"/>
      <c r="K1724" s="3"/>
      <c r="L1724" s="3"/>
    </row>
    <row r="1725" spans="3:12" x14ac:dyDescent="0.25">
      <c r="C1725" s="3"/>
      <c r="D1725" s="3"/>
      <c r="E1725" s="1"/>
      <c r="F1725" s="1"/>
      <c r="G1725" s="3"/>
      <c r="I1725" s="2"/>
      <c r="J1725" s="2"/>
      <c r="K1725" s="3"/>
      <c r="L1725" s="3"/>
    </row>
    <row r="1726" spans="3:12" x14ac:dyDescent="0.25">
      <c r="C1726" s="3"/>
      <c r="D1726" s="3"/>
      <c r="E1726" s="1"/>
      <c r="F1726" s="1"/>
      <c r="G1726" s="3"/>
      <c r="I1726" s="2"/>
      <c r="J1726" s="2"/>
      <c r="K1726" s="3"/>
      <c r="L1726" s="3"/>
    </row>
    <row r="1727" spans="3:12" x14ac:dyDescent="0.25">
      <c r="C1727" s="3"/>
      <c r="D1727" s="3"/>
      <c r="E1727" s="1"/>
      <c r="F1727" s="1"/>
      <c r="G1727" s="3"/>
      <c r="I1727" s="2"/>
      <c r="J1727" s="2"/>
      <c r="K1727" s="3"/>
      <c r="L1727" s="3"/>
    </row>
    <row r="1728" spans="3:12" x14ac:dyDescent="0.25">
      <c r="C1728" s="3"/>
      <c r="D1728" s="3"/>
      <c r="E1728" s="1"/>
      <c r="F1728" s="1"/>
      <c r="G1728" s="3"/>
      <c r="I1728" s="2"/>
      <c r="J1728" s="2"/>
      <c r="K1728" s="3"/>
      <c r="L1728" s="3"/>
    </row>
    <row r="1729" spans="3:12" x14ac:dyDescent="0.25">
      <c r="C1729" s="3"/>
      <c r="D1729" s="3"/>
      <c r="E1729" s="1"/>
      <c r="F1729" s="1"/>
      <c r="G1729" s="3"/>
      <c r="I1729" s="2"/>
      <c r="J1729" s="2"/>
      <c r="K1729" s="3"/>
      <c r="L1729" s="3"/>
    </row>
    <row r="1730" spans="3:12" x14ac:dyDescent="0.25">
      <c r="C1730" s="3"/>
      <c r="D1730" s="3"/>
      <c r="E1730" s="1"/>
      <c r="F1730" s="1"/>
      <c r="G1730" s="3"/>
      <c r="I1730" s="2"/>
      <c r="J1730" s="2"/>
      <c r="K1730" s="3"/>
      <c r="L1730" s="3"/>
    </row>
    <row r="1731" spans="3:12" x14ac:dyDescent="0.25">
      <c r="C1731" s="3"/>
      <c r="D1731" s="3"/>
      <c r="E1731" s="1"/>
      <c r="F1731" s="1"/>
      <c r="G1731" s="3"/>
      <c r="I1731" s="2"/>
      <c r="J1731" s="2"/>
      <c r="K1731" s="3"/>
      <c r="L1731" s="3"/>
    </row>
    <row r="1732" spans="3:12" x14ac:dyDescent="0.25">
      <c r="C1732" s="3"/>
      <c r="D1732" s="3"/>
      <c r="E1732" s="1"/>
      <c r="F1732" s="1"/>
      <c r="G1732" s="3"/>
      <c r="I1732" s="2"/>
      <c r="J1732" s="2"/>
      <c r="K1732" s="3"/>
      <c r="L1732" s="3"/>
    </row>
    <row r="1733" spans="3:12" x14ac:dyDescent="0.25">
      <c r="C1733" s="3"/>
      <c r="D1733" s="3"/>
      <c r="E1733" s="1"/>
      <c r="F1733" s="1"/>
      <c r="G1733" s="3"/>
      <c r="I1733" s="2"/>
      <c r="J1733" s="2"/>
      <c r="K1733" s="3"/>
      <c r="L1733" s="3"/>
    </row>
    <row r="1734" spans="3:12" x14ac:dyDescent="0.25">
      <c r="C1734" s="3"/>
      <c r="D1734" s="3"/>
      <c r="E1734" s="1"/>
      <c r="F1734" s="1"/>
      <c r="G1734" s="3"/>
      <c r="I1734" s="2"/>
      <c r="J1734" s="2"/>
      <c r="K1734" s="3"/>
      <c r="L1734" s="3"/>
    </row>
    <row r="1735" spans="3:12" x14ac:dyDescent="0.25">
      <c r="C1735" s="3"/>
      <c r="D1735" s="3"/>
      <c r="E1735" s="1"/>
      <c r="F1735" s="1"/>
      <c r="G1735" s="3"/>
      <c r="I1735" s="2"/>
      <c r="J1735" s="2"/>
      <c r="K1735" s="3"/>
      <c r="L1735" s="3"/>
    </row>
    <row r="1736" spans="3:12" x14ac:dyDescent="0.25">
      <c r="C1736" s="3"/>
      <c r="D1736" s="3"/>
      <c r="E1736" s="1"/>
      <c r="F1736" s="1"/>
      <c r="G1736" s="3"/>
      <c r="I1736" s="2"/>
      <c r="J1736" s="2"/>
      <c r="K1736" s="3"/>
      <c r="L1736" s="3"/>
    </row>
    <row r="1737" spans="3:12" x14ac:dyDescent="0.25">
      <c r="C1737" s="3"/>
      <c r="D1737" s="3"/>
      <c r="E1737" s="1"/>
      <c r="F1737" s="1"/>
      <c r="G1737" s="3"/>
      <c r="I1737" s="2"/>
      <c r="J1737" s="2"/>
      <c r="K1737" s="3"/>
      <c r="L1737" s="3"/>
    </row>
    <row r="1738" spans="3:12" x14ac:dyDescent="0.25">
      <c r="C1738" s="3"/>
      <c r="D1738" s="3"/>
      <c r="E1738" s="1"/>
      <c r="F1738" s="1"/>
      <c r="G1738" s="3"/>
      <c r="I1738" s="2"/>
      <c r="J1738" s="2"/>
      <c r="K1738" s="3"/>
      <c r="L1738" s="3"/>
    </row>
    <row r="1739" spans="3:12" x14ac:dyDescent="0.25">
      <c r="C1739" s="3"/>
      <c r="D1739" s="3"/>
      <c r="E1739" s="1"/>
      <c r="F1739" s="1"/>
      <c r="G1739" s="3"/>
      <c r="I1739" s="2"/>
      <c r="J1739" s="2"/>
      <c r="K1739" s="3"/>
      <c r="L1739" s="3"/>
    </row>
    <row r="1740" spans="3:12" x14ac:dyDescent="0.25">
      <c r="C1740" s="3"/>
      <c r="D1740" s="3"/>
      <c r="E1740" s="1"/>
      <c r="F1740" s="1"/>
      <c r="G1740" s="3"/>
      <c r="I1740" s="2"/>
      <c r="J1740" s="2"/>
      <c r="K1740" s="3"/>
      <c r="L1740" s="3"/>
    </row>
    <row r="1741" spans="3:12" x14ac:dyDescent="0.25">
      <c r="C1741" s="3"/>
      <c r="D1741" s="3"/>
      <c r="E1741" s="1"/>
      <c r="F1741" s="1"/>
      <c r="G1741" s="3"/>
      <c r="I1741" s="2"/>
      <c r="J1741" s="2"/>
      <c r="K1741" s="3"/>
      <c r="L1741" s="3"/>
    </row>
    <row r="1742" spans="3:12" x14ac:dyDescent="0.25">
      <c r="C1742" s="3"/>
      <c r="D1742" s="3"/>
      <c r="E1742" s="1"/>
      <c r="F1742" s="1"/>
      <c r="G1742" s="3"/>
      <c r="I1742" s="2"/>
      <c r="J1742" s="2"/>
      <c r="K1742" s="3"/>
      <c r="L1742" s="3"/>
    </row>
    <row r="1743" spans="3:12" x14ac:dyDescent="0.25">
      <c r="C1743" s="3"/>
      <c r="D1743" s="3"/>
      <c r="E1743" s="1"/>
      <c r="F1743" s="1"/>
      <c r="G1743" s="3"/>
      <c r="I1743" s="2"/>
      <c r="J1743" s="2"/>
      <c r="K1743" s="3"/>
      <c r="L1743" s="3"/>
    </row>
    <row r="1744" spans="3:12" x14ac:dyDescent="0.25">
      <c r="C1744" s="3"/>
      <c r="D1744" s="3"/>
      <c r="E1744" s="1"/>
      <c r="F1744" s="1"/>
      <c r="G1744" s="3"/>
      <c r="I1744" s="2"/>
      <c r="J1744" s="2"/>
      <c r="K1744" s="3"/>
      <c r="L1744" s="3"/>
    </row>
    <row r="1745" spans="3:12" x14ac:dyDescent="0.25">
      <c r="C1745" s="3"/>
      <c r="D1745" s="3"/>
      <c r="E1745" s="1"/>
      <c r="F1745" s="1"/>
      <c r="G1745" s="3"/>
      <c r="I1745" s="2"/>
      <c r="J1745" s="2"/>
      <c r="K1745" s="3"/>
      <c r="L1745" s="3"/>
    </row>
    <row r="1746" spans="3:12" x14ac:dyDescent="0.25">
      <c r="C1746" s="3"/>
      <c r="D1746" s="3"/>
      <c r="E1746" s="1"/>
      <c r="F1746" s="1"/>
      <c r="G1746" s="3"/>
      <c r="I1746" s="2"/>
      <c r="J1746" s="2"/>
      <c r="K1746" s="3"/>
      <c r="L1746" s="3"/>
    </row>
    <row r="1747" spans="3:12" x14ac:dyDescent="0.25">
      <c r="C1747" s="3"/>
      <c r="D1747" s="3"/>
      <c r="E1747" s="1"/>
      <c r="F1747" s="1"/>
      <c r="G1747" s="3"/>
      <c r="I1747" s="2"/>
      <c r="J1747" s="2"/>
      <c r="K1747" s="3"/>
      <c r="L1747" s="3"/>
    </row>
    <row r="1748" spans="3:12" x14ac:dyDescent="0.25">
      <c r="C1748" s="3"/>
      <c r="D1748" s="3"/>
      <c r="E1748" s="1"/>
      <c r="F1748" s="1"/>
      <c r="G1748" s="3"/>
      <c r="I1748" s="2"/>
      <c r="J1748" s="2"/>
      <c r="K1748" s="3"/>
      <c r="L1748" s="3"/>
    </row>
    <row r="1749" spans="3:12" x14ac:dyDescent="0.25">
      <c r="C1749" s="3"/>
      <c r="D1749" s="3"/>
      <c r="E1749" s="1"/>
      <c r="F1749" s="1"/>
      <c r="G1749" s="3"/>
      <c r="I1749" s="2"/>
      <c r="J1749" s="2"/>
      <c r="K1749" s="3"/>
      <c r="L1749" s="3"/>
    </row>
    <row r="1750" spans="3:12" x14ac:dyDescent="0.25">
      <c r="C1750" s="3"/>
      <c r="D1750" s="3"/>
      <c r="E1750" s="1"/>
      <c r="F1750" s="1"/>
      <c r="G1750" s="3"/>
      <c r="I1750" s="2"/>
      <c r="J1750" s="2"/>
      <c r="K1750" s="3"/>
      <c r="L1750" s="3"/>
    </row>
    <row r="1751" spans="3:12" x14ac:dyDescent="0.25">
      <c r="C1751" s="3"/>
      <c r="D1751" s="3"/>
      <c r="E1751" s="1"/>
      <c r="F1751" s="1"/>
      <c r="G1751" s="3"/>
      <c r="I1751" s="2"/>
      <c r="J1751" s="2"/>
      <c r="K1751" s="3"/>
      <c r="L1751" s="3"/>
    </row>
    <row r="1752" spans="3:12" x14ac:dyDescent="0.25">
      <c r="C1752" s="3"/>
      <c r="D1752" s="3"/>
      <c r="E1752" s="1"/>
      <c r="F1752" s="1"/>
      <c r="G1752" s="3"/>
      <c r="I1752" s="2"/>
      <c r="J1752" s="2"/>
      <c r="K1752" s="3"/>
      <c r="L1752" s="3"/>
    </row>
    <row r="1753" spans="3:12" x14ac:dyDescent="0.25">
      <c r="C1753" s="3"/>
      <c r="D1753" s="3"/>
      <c r="E1753" s="1"/>
      <c r="F1753" s="1"/>
      <c r="G1753" s="3"/>
      <c r="I1753" s="2"/>
      <c r="J1753" s="2"/>
      <c r="K1753" s="3"/>
      <c r="L1753" s="3"/>
    </row>
    <row r="1754" spans="3:12" x14ac:dyDescent="0.25">
      <c r="C1754" s="3"/>
      <c r="D1754" s="3"/>
      <c r="E1754" s="1"/>
      <c r="F1754" s="1"/>
      <c r="G1754" s="3"/>
      <c r="I1754" s="2"/>
      <c r="J1754" s="2"/>
      <c r="K1754" s="3"/>
      <c r="L1754" s="3"/>
    </row>
    <row r="1755" spans="3:12" x14ac:dyDescent="0.25">
      <c r="C1755" s="3"/>
      <c r="D1755" s="3"/>
      <c r="E1755" s="1"/>
      <c r="F1755" s="1"/>
      <c r="G1755" s="3"/>
      <c r="I1755" s="2"/>
      <c r="J1755" s="2"/>
      <c r="K1755" s="3"/>
      <c r="L1755" s="3"/>
    </row>
    <row r="1756" spans="3:12" x14ac:dyDescent="0.25">
      <c r="C1756" s="3"/>
      <c r="D1756" s="3"/>
      <c r="E1756" s="1"/>
      <c r="F1756" s="1"/>
      <c r="G1756" s="3"/>
      <c r="I1756" s="2"/>
      <c r="J1756" s="2"/>
      <c r="K1756" s="3"/>
      <c r="L1756" s="3"/>
    </row>
    <row r="1757" spans="3:12" x14ac:dyDescent="0.25">
      <c r="C1757" s="3"/>
      <c r="D1757" s="3"/>
      <c r="E1757" s="1"/>
      <c r="F1757" s="1"/>
      <c r="G1757" s="3"/>
      <c r="I1757" s="2"/>
      <c r="J1757" s="2"/>
      <c r="K1757" s="3"/>
      <c r="L1757" s="3"/>
    </row>
    <row r="1758" spans="3:12" x14ac:dyDescent="0.25">
      <c r="C1758" s="3"/>
      <c r="D1758" s="3"/>
      <c r="E1758" s="1"/>
      <c r="F1758" s="1"/>
      <c r="G1758" s="3"/>
      <c r="I1758" s="2"/>
      <c r="J1758" s="2"/>
      <c r="K1758" s="3"/>
      <c r="L1758" s="3"/>
    </row>
    <row r="1759" spans="3:12" x14ac:dyDescent="0.25">
      <c r="C1759" s="3"/>
      <c r="D1759" s="3"/>
      <c r="E1759" s="1"/>
      <c r="F1759" s="1"/>
      <c r="G1759" s="3"/>
      <c r="I1759" s="2"/>
      <c r="J1759" s="2"/>
      <c r="K1759" s="3"/>
      <c r="L1759" s="3"/>
    </row>
    <row r="1760" spans="3:12" x14ac:dyDescent="0.25">
      <c r="C1760" s="3"/>
      <c r="D1760" s="3"/>
      <c r="E1760" s="1"/>
      <c r="F1760" s="1"/>
      <c r="G1760" s="3"/>
      <c r="I1760" s="2"/>
      <c r="J1760" s="2"/>
      <c r="K1760" s="3"/>
      <c r="L1760" s="3"/>
    </row>
    <row r="1761" spans="3:12" x14ac:dyDescent="0.25">
      <c r="C1761" s="3"/>
      <c r="D1761" s="3"/>
      <c r="E1761" s="1"/>
      <c r="F1761" s="1"/>
      <c r="G1761" s="3"/>
      <c r="I1761" s="2"/>
      <c r="J1761" s="2"/>
      <c r="K1761" s="3"/>
      <c r="L1761" s="3"/>
    </row>
    <row r="1762" spans="3:12" x14ac:dyDescent="0.25">
      <c r="C1762" s="3"/>
      <c r="D1762" s="3"/>
      <c r="E1762" s="1"/>
      <c r="F1762" s="1"/>
      <c r="G1762" s="3"/>
      <c r="I1762" s="2"/>
      <c r="J1762" s="2"/>
      <c r="K1762" s="3"/>
      <c r="L1762" s="3"/>
    </row>
    <row r="1763" spans="3:12" x14ac:dyDescent="0.25">
      <c r="C1763" s="3"/>
      <c r="D1763" s="3"/>
      <c r="E1763" s="1"/>
      <c r="F1763" s="1"/>
      <c r="G1763" s="3"/>
      <c r="I1763" s="2"/>
      <c r="J1763" s="2"/>
      <c r="K1763" s="3"/>
      <c r="L1763" s="3"/>
    </row>
    <row r="1764" spans="3:12" x14ac:dyDescent="0.25">
      <c r="C1764" s="3"/>
      <c r="D1764" s="3"/>
      <c r="E1764" s="1"/>
      <c r="F1764" s="1"/>
      <c r="G1764" s="3"/>
      <c r="I1764" s="2"/>
      <c r="J1764" s="2"/>
      <c r="K1764" s="3"/>
      <c r="L1764" s="3"/>
    </row>
    <row r="1765" spans="3:12" x14ac:dyDescent="0.25">
      <c r="C1765" s="3"/>
      <c r="D1765" s="3"/>
      <c r="E1765" s="1"/>
      <c r="F1765" s="1"/>
      <c r="G1765" s="3"/>
      <c r="I1765" s="2"/>
      <c r="J1765" s="2"/>
      <c r="K1765" s="3"/>
      <c r="L1765" s="3"/>
    </row>
    <row r="1766" spans="3:12" x14ac:dyDescent="0.25">
      <c r="C1766" s="3"/>
      <c r="D1766" s="3"/>
      <c r="E1766" s="1"/>
      <c r="F1766" s="1"/>
      <c r="G1766" s="3"/>
      <c r="I1766" s="2"/>
      <c r="J1766" s="2"/>
      <c r="K1766" s="3"/>
      <c r="L1766" s="3"/>
    </row>
    <row r="1767" spans="3:12" x14ac:dyDescent="0.25">
      <c r="C1767" s="3"/>
      <c r="D1767" s="3"/>
      <c r="E1767" s="1"/>
      <c r="F1767" s="1"/>
      <c r="G1767" s="3"/>
      <c r="I1767" s="2"/>
      <c r="J1767" s="2"/>
      <c r="K1767" s="3"/>
      <c r="L1767" s="3"/>
    </row>
    <row r="1768" spans="3:12" x14ac:dyDescent="0.25">
      <c r="C1768" s="3"/>
      <c r="D1768" s="3"/>
      <c r="E1768" s="1"/>
      <c r="F1768" s="1"/>
      <c r="G1768" s="3"/>
      <c r="I1768" s="2"/>
      <c r="J1768" s="2"/>
      <c r="K1768" s="3"/>
      <c r="L1768" s="3"/>
    </row>
    <row r="1769" spans="3:12" x14ac:dyDescent="0.25">
      <c r="C1769" s="3"/>
      <c r="D1769" s="3"/>
      <c r="E1769" s="1"/>
      <c r="F1769" s="1"/>
      <c r="G1769" s="3"/>
      <c r="I1769" s="2"/>
      <c r="J1769" s="2"/>
      <c r="K1769" s="3"/>
      <c r="L1769" s="3"/>
    </row>
    <row r="1770" spans="3:12" x14ac:dyDescent="0.25">
      <c r="C1770" s="3"/>
      <c r="D1770" s="3"/>
      <c r="E1770" s="1"/>
      <c r="F1770" s="1"/>
      <c r="G1770" s="3"/>
      <c r="I1770" s="2"/>
      <c r="J1770" s="2"/>
      <c r="K1770" s="3"/>
      <c r="L1770" s="3"/>
    </row>
    <row r="1771" spans="3:12" x14ac:dyDescent="0.25">
      <c r="C1771" s="3"/>
      <c r="D1771" s="3"/>
      <c r="E1771" s="1"/>
      <c r="F1771" s="1"/>
      <c r="G1771" s="3"/>
      <c r="I1771" s="2"/>
      <c r="J1771" s="2"/>
      <c r="K1771" s="3"/>
      <c r="L1771" s="3"/>
    </row>
    <row r="1772" spans="3:12" x14ac:dyDescent="0.25">
      <c r="C1772" s="3"/>
      <c r="D1772" s="3"/>
      <c r="E1772" s="1"/>
      <c r="F1772" s="1"/>
      <c r="G1772" s="3"/>
      <c r="I1772" s="2"/>
      <c r="J1772" s="2"/>
      <c r="K1772" s="3"/>
      <c r="L1772" s="3"/>
    </row>
    <row r="1773" spans="3:12" x14ac:dyDescent="0.25">
      <c r="C1773" s="3"/>
      <c r="D1773" s="3"/>
      <c r="E1773" s="1"/>
      <c r="F1773" s="1"/>
      <c r="G1773" s="3"/>
      <c r="I1773" s="2"/>
      <c r="J1773" s="2"/>
      <c r="K1773" s="3"/>
      <c r="L1773" s="3"/>
    </row>
    <row r="1774" spans="3:12" x14ac:dyDescent="0.25">
      <c r="C1774" s="3"/>
      <c r="D1774" s="3"/>
      <c r="E1774" s="1"/>
      <c r="F1774" s="1"/>
      <c r="G1774" s="3"/>
      <c r="I1774" s="2"/>
      <c r="J1774" s="2"/>
      <c r="K1774" s="3"/>
      <c r="L1774" s="3"/>
    </row>
    <row r="1775" spans="3:12" x14ac:dyDescent="0.25">
      <c r="C1775" s="3"/>
      <c r="D1775" s="3"/>
      <c r="E1775" s="1"/>
      <c r="F1775" s="1"/>
      <c r="G1775" s="3"/>
      <c r="I1775" s="2"/>
      <c r="J1775" s="2"/>
      <c r="K1775" s="3"/>
      <c r="L1775" s="3"/>
    </row>
    <row r="1776" spans="3:12" x14ac:dyDescent="0.25">
      <c r="C1776" s="3"/>
      <c r="D1776" s="3"/>
      <c r="E1776" s="1"/>
      <c r="F1776" s="1"/>
      <c r="G1776" s="3"/>
      <c r="I1776" s="2"/>
      <c r="J1776" s="2"/>
      <c r="K1776" s="3"/>
      <c r="L1776" s="3"/>
    </row>
    <row r="1777" spans="3:12" x14ac:dyDescent="0.25">
      <c r="C1777" s="3"/>
      <c r="D1777" s="3"/>
      <c r="E1777" s="1"/>
      <c r="F1777" s="1"/>
      <c r="G1777" s="3"/>
      <c r="I1777" s="2"/>
      <c r="J1777" s="2"/>
      <c r="K1777" s="3"/>
      <c r="L1777" s="3"/>
    </row>
    <row r="1778" spans="3:12" x14ac:dyDescent="0.25">
      <c r="C1778" s="3"/>
      <c r="D1778" s="3"/>
      <c r="E1778" s="1"/>
      <c r="F1778" s="1"/>
      <c r="G1778" s="3"/>
      <c r="I1778" s="2"/>
      <c r="J1778" s="2"/>
      <c r="K1778" s="3"/>
      <c r="L1778" s="3"/>
    </row>
    <row r="1779" spans="3:12" x14ac:dyDescent="0.25">
      <c r="C1779" s="3"/>
      <c r="D1779" s="3"/>
      <c r="E1779" s="1"/>
      <c r="F1779" s="1"/>
      <c r="G1779" s="3"/>
      <c r="I1779" s="2"/>
      <c r="J1779" s="2"/>
      <c r="K1779" s="3"/>
      <c r="L1779" s="3"/>
    </row>
    <row r="1780" spans="3:12" x14ac:dyDescent="0.25">
      <c r="C1780" s="3"/>
      <c r="D1780" s="3"/>
      <c r="E1780" s="1"/>
      <c r="F1780" s="1"/>
      <c r="G1780" s="3"/>
      <c r="I1780" s="2"/>
      <c r="J1780" s="2"/>
      <c r="K1780" s="3"/>
      <c r="L1780" s="3"/>
    </row>
    <row r="1781" spans="3:12" x14ac:dyDescent="0.25">
      <c r="C1781" s="3"/>
      <c r="D1781" s="3"/>
      <c r="E1781" s="1"/>
      <c r="F1781" s="1"/>
      <c r="G1781" s="3"/>
      <c r="I1781" s="2"/>
      <c r="J1781" s="2"/>
      <c r="K1781" s="3"/>
      <c r="L1781" s="3"/>
    </row>
    <row r="1782" spans="3:12" x14ac:dyDescent="0.25">
      <c r="C1782" s="3"/>
      <c r="D1782" s="3"/>
      <c r="E1782" s="1"/>
      <c r="F1782" s="1"/>
      <c r="G1782" s="3"/>
      <c r="I1782" s="2"/>
      <c r="J1782" s="2"/>
      <c r="K1782" s="3"/>
      <c r="L1782" s="3"/>
    </row>
    <row r="1783" spans="3:12" x14ac:dyDescent="0.25">
      <c r="C1783" s="3"/>
      <c r="D1783" s="3"/>
      <c r="E1783" s="1"/>
      <c r="F1783" s="1"/>
      <c r="G1783" s="3"/>
      <c r="I1783" s="2"/>
      <c r="J1783" s="2"/>
      <c r="K1783" s="3"/>
      <c r="L1783" s="3"/>
    </row>
    <row r="1784" spans="3:12" x14ac:dyDescent="0.25">
      <c r="C1784" s="3"/>
      <c r="D1784" s="3"/>
      <c r="E1784" s="1"/>
      <c r="F1784" s="1"/>
      <c r="G1784" s="3"/>
      <c r="I1784" s="2"/>
      <c r="J1784" s="2"/>
      <c r="K1784" s="3"/>
      <c r="L1784" s="3"/>
    </row>
    <row r="1785" spans="3:12" x14ac:dyDescent="0.25">
      <c r="C1785" s="3"/>
      <c r="D1785" s="3"/>
      <c r="E1785" s="1"/>
      <c r="F1785" s="1"/>
      <c r="G1785" s="3"/>
      <c r="I1785" s="2"/>
      <c r="J1785" s="2"/>
      <c r="K1785" s="3"/>
      <c r="L1785" s="3"/>
    </row>
    <row r="1786" spans="3:12" x14ac:dyDescent="0.25">
      <c r="C1786" s="3"/>
      <c r="D1786" s="3"/>
      <c r="E1786" s="1"/>
      <c r="F1786" s="1"/>
      <c r="G1786" s="3"/>
      <c r="I1786" s="2"/>
      <c r="J1786" s="2"/>
      <c r="K1786" s="3"/>
      <c r="L1786" s="3"/>
    </row>
    <row r="1787" spans="3:12" x14ac:dyDescent="0.25">
      <c r="C1787" s="3"/>
      <c r="D1787" s="3"/>
      <c r="E1787" s="1"/>
      <c r="F1787" s="1"/>
      <c r="G1787" s="3"/>
      <c r="I1787" s="2"/>
      <c r="J1787" s="2"/>
      <c r="K1787" s="3"/>
      <c r="L1787" s="3"/>
    </row>
    <row r="1788" spans="3:12" x14ac:dyDescent="0.25">
      <c r="C1788" s="3"/>
      <c r="D1788" s="3"/>
      <c r="E1788" s="1"/>
      <c r="F1788" s="1"/>
      <c r="G1788" s="3"/>
      <c r="I1788" s="2"/>
      <c r="J1788" s="2"/>
      <c r="K1788" s="3"/>
      <c r="L1788" s="3"/>
    </row>
    <row r="1789" spans="3:12" x14ac:dyDescent="0.25">
      <c r="C1789" s="3"/>
      <c r="D1789" s="3"/>
      <c r="E1789" s="1"/>
      <c r="F1789" s="1"/>
      <c r="G1789" s="3"/>
      <c r="I1789" s="2"/>
      <c r="J1789" s="2"/>
      <c r="K1789" s="3"/>
      <c r="L1789" s="3"/>
    </row>
    <row r="1790" spans="3:12" x14ac:dyDescent="0.25">
      <c r="C1790" s="3"/>
      <c r="D1790" s="3"/>
      <c r="E1790" s="1"/>
      <c r="F1790" s="1"/>
      <c r="G1790" s="3"/>
      <c r="I1790" s="2"/>
      <c r="J1790" s="2"/>
      <c r="K1790" s="3"/>
      <c r="L1790" s="3"/>
    </row>
    <row r="1791" spans="3:12" x14ac:dyDescent="0.25">
      <c r="C1791" s="3"/>
      <c r="D1791" s="3"/>
      <c r="E1791" s="1"/>
      <c r="F1791" s="1"/>
      <c r="G1791" s="3"/>
      <c r="I1791" s="2"/>
      <c r="J1791" s="2"/>
      <c r="K1791" s="3"/>
      <c r="L1791" s="3"/>
    </row>
    <row r="1792" spans="3:12" x14ac:dyDescent="0.25">
      <c r="C1792" s="3"/>
      <c r="D1792" s="3"/>
      <c r="E1792" s="1"/>
      <c r="F1792" s="1"/>
      <c r="G1792" s="3"/>
      <c r="I1792" s="2"/>
      <c r="J1792" s="2"/>
      <c r="K1792" s="3"/>
      <c r="L1792" s="3"/>
    </row>
    <row r="1793" spans="3:12" x14ac:dyDescent="0.25">
      <c r="C1793" s="3"/>
      <c r="D1793" s="3"/>
      <c r="E1793" s="1"/>
      <c r="F1793" s="1"/>
      <c r="G1793" s="3"/>
      <c r="I1793" s="2"/>
      <c r="J1793" s="2"/>
      <c r="K1793" s="3"/>
      <c r="L1793" s="3"/>
    </row>
    <row r="1794" spans="3:12" x14ac:dyDescent="0.25">
      <c r="C1794" s="3"/>
      <c r="D1794" s="3"/>
      <c r="E1794" s="1"/>
      <c r="F1794" s="1"/>
      <c r="G1794" s="3"/>
      <c r="I1794" s="2"/>
      <c r="J1794" s="2"/>
      <c r="K1794" s="3"/>
      <c r="L1794" s="3"/>
    </row>
    <row r="1795" spans="3:12" x14ac:dyDescent="0.25">
      <c r="C1795" s="3"/>
      <c r="D1795" s="3"/>
      <c r="E1795" s="1"/>
      <c r="F1795" s="1"/>
      <c r="G1795" s="3"/>
      <c r="I1795" s="2"/>
      <c r="J1795" s="2"/>
      <c r="K1795" s="3"/>
      <c r="L1795" s="3"/>
    </row>
    <row r="1796" spans="3:12" x14ac:dyDescent="0.25">
      <c r="C1796" s="3"/>
      <c r="D1796" s="3"/>
      <c r="E1796" s="1"/>
      <c r="F1796" s="1"/>
      <c r="G1796" s="3"/>
      <c r="I1796" s="2"/>
      <c r="J1796" s="2"/>
      <c r="K1796" s="3"/>
      <c r="L1796" s="3"/>
    </row>
    <row r="1797" spans="3:12" x14ac:dyDescent="0.25">
      <c r="C1797" s="3"/>
      <c r="D1797" s="3"/>
      <c r="E1797" s="1"/>
      <c r="F1797" s="1"/>
      <c r="G1797" s="3"/>
      <c r="I1797" s="2"/>
      <c r="J1797" s="2"/>
      <c r="K1797" s="3"/>
      <c r="L1797" s="3"/>
    </row>
    <row r="1798" spans="3:12" x14ac:dyDescent="0.25">
      <c r="C1798" s="3"/>
      <c r="D1798" s="3"/>
      <c r="E1798" s="1"/>
      <c r="F1798" s="1"/>
      <c r="G1798" s="3"/>
      <c r="I1798" s="2"/>
      <c r="J1798" s="2"/>
      <c r="K1798" s="3"/>
      <c r="L1798" s="3"/>
    </row>
    <row r="1799" spans="3:12" x14ac:dyDescent="0.25">
      <c r="C1799" s="3"/>
      <c r="D1799" s="3"/>
      <c r="E1799" s="1"/>
      <c r="F1799" s="1"/>
      <c r="G1799" s="3"/>
      <c r="I1799" s="2"/>
      <c r="J1799" s="2"/>
      <c r="K1799" s="3"/>
      <c r="L1799" s="3"/>
    </row>
    <row r="1800" spans="3:12" x14ac:dyDescent="0.25">
      <c r="C1800" s="3"/>
      <c r="D1800" s="3"/>
      <c r="E1800" s="1"/>
      <c r="F1800" s="1"/>
      <c r="G1800" s="3"/>
      <c r="I1800" s="2"/>
      <c r="J1800" s="2"/>
      <c r="K1800" s="3"/>
      <c r="L1800" s="3"/>
    </row>
    <row r="1801" spans="3:12" x14ac:dyDescent="0.25">
      <c r="C1801" s="3"/>
      <c r="D1801" s="3"/>
      <c r="E1801" s="1"/>
      <c r="F1801" s="1"/>
      <c r="G1801" s="3"/>
      <c r="I1801" s="2"/>
      <c r="J1801" s="2"/>
      <c r="K1801" s="3"/>
      <c r="L1801" s="3"/>
    </row>
    <row r="1802" spans="3:12" x14ac:dyDescent="0.25">
      <c r="C1802" s="3"/>
      <c r="D1802" s="3"/>
      <c r="E1802" s="1"/>
      <c r="F1802" s="1"/>
      <c r="G1802" s="3"/>
      <c r="I1802" s="2"/>
      <c r="J1802" s="2"/>
      <c r="K1802" s="3"/>
      <c r="L1802" s="3"/>
    </row>
    <row r="1803" spans="3:12" x14ac:dyDescent="0.25">
      <c r="C1803" s="3"/>
      <c r="D1803" s="3"/>
      <c r="E1803" s="1"/>
      <c r="F1803" s="1"/>
      <c r="G1803" s="3"/>
      <c r="I1803" s="2"/>
      <c r="J1803" s="2"/>
      <c r="K1803" s="3"/>
      <c r="L1803" s="3"/>
    </row>
    <row r="1804" spans="3:12" x14ac:dyDescent="0.25">
      <c r="C1804" s="3"/>
      <c r="D1804" s="3"/>
      <c r="E1804" s="1"/>
      <c r="F1804" s="1"/>
      <c r="G1804" s="3"/>
      <c r="I1804" s="2"/>
      <c r="J1804" s="2"/>
      <c r="K1804" s="3"/>
      <c r="L1804" s="3"/>
    </row>
    <row r="1805" spans="3:12" x14ac:dyDescent="0.25">
      <c r="C1805" s="3"/>
      <c r="D1805" s="3"/>
      <c r="E1805" s="1"/>
      <c r="F1805" s="1"/>
      <c r="G1805" s="3"/>
      <c r="I1805" s="2"/>
      <c r="J1805" s="2"/>
      <c r="K1805" s="3"/>
      <c r="L1805" s="3"/>
    </row>
    <row r="1806" spans="3:12" x14ac:dyDescent="0.25">
      <c r="C1806" s="3"/>
      <c r="D1806" s="3"/>
      <c r="E1806" s="1"/>
      <c r="F1806" s="1"/>
      <c r="G1806" s="3"/>
      <c r="I1806" s="2"/>
      <c r="J1806" s="2"/>
      <c r="K1806" s="3"/>
      <c r="L1806" s="3"/>
    </row>
    <row r="1807" spans="3:12" x14ac:dyDescent="0.25">
      <c r="C1807" s="3"/>
      <c r="D1807" s="3"/>
      <c r="E1807" s="1"/>
      <c r="F1807" s="1"/>
      <c r="G1807" s="3"/>
      <c r="I1807" s="2"/>
      <c r="J1807" s="2"/>
      <c r="K1807" s="3"/>
      <c r="L1807" s="3"/>
    </row>
    <row r="1808" spans="3:12" x14ac:dyDescent="0.25">
      <c r="C1808" s="3"/>
      <c r="D1808" s="3"/>
      <c r="E1808" s="1"/>
      <c r="F1808" s="1"/>
      <c r="G1808" s="3"/>
      <c r="I1808" s="2"/>
      <c r="J1808" s="2"/>
      <c r="K1808" s="3"/>
      <c r="L1808" s="3"/>
    </row>
    <row r="1809" spans="3:12" x14ac:dyDescent="0.25">
      <c r="C1809" s="3"/>
      <c r="D1809" s="3"/>
      <c r="E1809" s="1"/>
      <c r="F1809" s="1"/>
      <c r="G1809" s="3"/>
      <c r="I1809" s="2"/>
      <c r="J1809" s="2"/>
      <c r="K1809" s="3"/>
      <c r="L1809" s="3"/>
    </row>
    <row r="1810" spans="3:12" x14ac:dyDescent="0.25">
      <c r="C1810" s="3"/>
      <c r="D1810" s="3"/>
      <c r="E1810" s="1"/>
      <c r="F1810" s="1"/>
      <c r="G1810" s="3"/>
      <c r="I1810" s="2"/>
      <c r="J1810" s="2"/>
      <c r="K1810" s="3"/>
      <c r="L1810" s="3"/>
    </row>
    <row r="1811" spans="3:12" x14ac:dyDescent="0.25">
      <c r="C1811" s="3"/>
      <c r="D1811" s="3"/>
      <c r="E1811" s="1"/>
      <c r="F1811" s="1"/>
      <c r="G1811" s="3"/>
      <c r="I1811" s="2"/>
      <c r="J1811" s="2"/>
      <c r="K1811" s="3"/>
      <c r="L1811" s="3"/>
    </row>
    <row r="1812" spans="3:12" x14ac:dyDescent="0.25">
      <c r="C1812" s="3"/>
      <c r="D1812" s="3"/>
      <c r="E1812" s="1"/>
      <c r="F1812" s="1"/>
      <c r="G1812" s="3"/>
      <c r="I1812" s="2"/>
      <c r="J1812" s="2"/>
      <c r="K1812" s="3"/>
      <c r="L1812" s="3"/>
    </row>
    <row r="1813" spans="3:12" x14ac:dyDescent="0.25">
      <c r="C1813" s="3"/>
      <c r="D1813" s="3"/>
      <c r="E1813" s="1"/>
      <c r="F1813" s="1"/>
      <c r="G1813" s="3"/>
      <c r="I1813" s="2"/>
      <c r="J1813" s="2"/>
      <c r="K1813" s="3"/>
      <c r="L1813" s="3"/>
    </row>
    <row r="1814" spans="3:12" x14ac:dyDescent="0.25">
      <c r="C1814" s="3"/>
      <c r="D1814" s="3"/>
      <c r="E1814" s="1"/>
      <c r="F1814" s="1"/>
      <c r="G1814" s="3"/>
      <c r="I1814" s="2"/>
      <c r="J1814" s="2"/>
      <c r="K1814" s="3"/>
      <c r="L1814" s="3"/>
    </row>
    <row r="1815" spans="3:12" x14ac:dyDescent="0.25">
      <c r="C1815" s="3"/>
      <c r="D1815" s="3"/>
      <c r="E1815" s="1"/>
      <c r="F1815" s="1"/>
      <c r="G1815" s="3"/>
      <c r="I1815" s="2"/>
      <c r="J1815" s="2"/>
      <c r="K1815" s="3"/>
      <c r="L1815" s="3"/>
    </row>
    <row r="1816" spans="3:12" x14ac:dyDescent="0.25">
      <c r="C1816" s="3"/>
      <c r="D1816" s="3"/>
      <c r="E1816" s="1"/>
      <c r="F1816" s="1"/>
      <c r="G1816" s="3"/>
      <c r="I1816" s="2"/>
      <c r="J1816" s="2"/>
      <c r="K1816" s="3"/>
      <c r="L1816" s="3"/>
    </row>
    <row r="1817" spans="3:12" x14ac:dyDescent="0.25">
      <c r="C1817" s="3"/>
      <c r="D1817" s="3"/>
      <c r="E1817" s="1"/>
      <c r="F1817" s="1"/>
      <c r="G1817" s="3"/>
      <c r="I1817" s="2"/>
      <c r="J1817" s="2"/>
      <c r="K1817" s="3"/>
      <c r="L1817" s="3"/>
    </row>
    <row r="1818" spans="3:12" x14ac:dyDescent="0.25">
      <c r="C1818" s="3"/>
      <c r="D1818" s="3"/>
      <c r="E1818" s="1"/>
      <c r="F1818" s="1"/>
      <c r="G1818" s="3"/>
      <c r="I1818" s="2"/>
      <c r="J1818" s="2"/>
      <c r="K1818" s="3"/>
      <c r="L1818" s="3"/>
    </row>
    <row r="1819" spans="3:12" x14ac:dyDescent="0.25">
      <c r="C1819" s="3"/>
      <c r="D1819" s="3"/>
      <c r="E1819" s="1"/>
      <c r="F1819" s="1"/>
      <c r="G1819" s="3"/>
      <c r="I1819" s="2"/>
      <c r="J1819" s="2"/>
      <c r="K1819" s="3"/>
      <c r="L1819" s="3"/>
    </row>
    <row r="1820" spans="3:12" x14ac:dyDescent="0.25">
      <c r="C1820" s="3"/>
      <c r="D1820" s="3"/>
      <c r="E1820" s="1"/>
      <c r="F1820" s="1"/>
      <c r="G1820" s="3"/>
      <c r="I1820" s="2"/>
      <c r="J1820" s="2"/>
      <c r="K1820" s="3"/>
      <c r="L1820" s="3"/>
    </row>
    <row r="1821" spans="3:12" x14ac:dyDescent="0.25">
      <c r="C1821" s="3"/>
      <c r="D1821" s="3"/>
      <c r="E1821" s="1"/>
      <c r="F1821" s="1"/>
      <c r="G1821" s="3"/>
      <c r="I1821" s="2"/>
      <c r="J1821" s="2"/>
      <c r="K1821" s="3"/>
      <c r="L1821" s="3"/>
    </row>
    <row r="1822" spans="3:12" x14ac:dyDescent="0.25">
      <c r="C1822" s="3"/>
      <c r="D1822" s="3"/>
      <c r="E1822" s="1"/>
      <c r="F1822" s="1"/>
      <c r="G1822" s="3"/>
      <c r="I1822" s="2"/>
      <c r="J1822" s="2"/>
      <c r="K1822" s="3"/>
      <c r="L1822" s="3"/>
    </row>
    <row r="1823" spans="3:12" x14ac:dyDescent="0.25">
      <c r="C1823" s="3"/>
      <c r="D1823" s="3"/>
      <c r="E1823" s="1"/>
      <c r="F1823" s="1"/>
      <c r="G1823" s="3"/>
      <c r="I1823" s="2"/>
      <c r="J1823" s="2"/>
      <c r="K1823" s="3"/>
      <c r="L1823" s="3"/>
    </row>
    <row r="1824" spans="3:12" x14ac:dyDescent="0.25">
      <c r="C1824" s="3"/>
      <c r="D1824" s="3"/>
      <c r="E1824" s="1"/>
      <c r="F1824" s="1"/>
      <c r="G1824" s="3"/>
      <c r="I1824" s="2"/>
      <c r="J1824" s="2"/>
      <c r="K1824" s="3"/>
      <c r="L1824" s="3"/>
    </row>
    <row r="1825" spans="3:12" x14ac:dyDescent="0.25">
      <c r="C1825" s="3"/>
      <c r="D1825" s="3"/>
      <c r="E1825" s="1"/>
      <c r="F1825" s="1"/>
      <c r="G1825" s="3"/>
      <c r="I1825" s="2"/>
      <c r="J1825" s="2"/>
      <c r="K1825" s="3"/>
      <c r="L1825" s="3"/>
    </row>
    <row r="1826" spans="3:12" x14ac:dyDescent="0.25">
      <c r="C1826" s="3"/>
      <c r="D1826" s="3"/>
      <c r="E1826" s="1"/>
      <c r="F1826" s="1"/>
      <c r="G1826" s="3"/>
      <c r="I1826" s="2"/>
      <c r="J1826" s="2"/>
      <c r="K1826" s="3"/>
      <c r="L1826" s="3"/>
    </row>
    <row r="1827" spans="3:12" x14ac:dyDescent="0.25">
      <c r="C1827" s="3"/>
      <c r="D1827" s="3"/>
      <c r="E1827" s="1"/>
      <c r="F1827" s="1"/>
      <c r="G1827" s="3"/>
      <c r="I1827" s="2"/>
      <c r="J1827" s="2"/>
      <c r="K1827" s="3"/>
      <c r="L1827" s="3"/>
    </row>
    <row r="1828" spans="3:12" x14ac:dyDescent="0.25">
      <c r="C1828" s="3"/>
      <c r="D1828" s="3"/>
      <c r="E1828" s="1"/>
      <c r="F1828" s="1"/>
      <c r="G1828" s="3"/>
      <c r="I1828" s="2"/>
      <c r="J1828" s="2"/>
      <c r="K1828" s="3"/>
      <c r="L1828" s="3"/>
    </row>
    <row r="1829" spans="3:12" x14ac:dyDescent="0.25">
      <c r="C1829" s="3"/>
      <c r="D1829" s="3"/>
      <c r="E1829" s="1"/>
      <c r="F1829" s="1"/>
      <c r="G1829" s="3"/>
      <c r="I1829" s="2"/>
      <c r="J1829" s="2"/>
      <c r="K1829" s="3"/>
      <c r="L1829" s="3"/>
    </row>
    <row r="1830" spans="3:12" x14ac:dyDescent="0.25">
      <c r="C1830" s="3"/>
      <c r="D1830" s="3"/>
      <c r="E1830" s="1"/>
      <c r="F1830" s="1"/>
      <c r="G1830" s="3"/>
      <c r="I1830" s="2"/>
      <c r="J1830" s="2"/>
      <c r="K1830" s="3"/>
      <c r="L1830" s="3"/>
    </row>
    <row r="1831" spans="3:12" x14ac:dyDescent="0.25">
      <c r="C1831" s="3"/>
      <c r="D1831" s="3"/>
      <c r="E1831" s="1"/>
      <c r="F1831" s="1"/>
      <c r="G1831" s="3"/>
      <c r="I1831" s="2"/>
      <c r="J1831" s="2"/>
      <c r="K1831" s="3"/>
      <c r="L1831" s="3"/>
    </row>
    <row r="1832" spans="3:12" x14ac:dyDescent="0.25">
      <c r="C1832" s="3"/>
      <c r="D1832" s="3"/>
      <c r="E1832" s="1"/>
      <c r="F1832" s="1"/>
      <c r="G1832" s="3"/>
      <c r="I1832" s="2"/>
      <c r="J1832" s="2"/>
      <c r="K1832" s="3"/>
      <c r="L1832" s="3"/>
    </row>
    <row r="1833" spans="3:12" x14ac:dyDescent="0.25">
      <c r="C1833" s="3"/>
      <c r="D1833" s="3"/>
      <c r="E1833" s="1"/>
      <c r="F1833" s="1"/>
      <c r="G1833" s="3"/>
      <c r="I1833" s="2"/>
      <c r="J1833" s="2"/>
      <c r="K1833" s="3"/>
      <c r="L1833" s="3"/>
    </row>
    <row r="1834" spans="3:12" x14ac:dyDescent="0.25">
      <c r="C1834" s="3"/>
      <c r="D1834" s="3"/>
      <c r="E1834" s="1"/>
      <c r="F1834" s="1"/>
      <c r="G1834" s="3"/>
      <c r="I1834" s="2"/>
      <c r="J1834" s="2"/>
      <c r="K1834" s="3"/>
      <c r="L1834" s="3"/>
    </row>
    <row r="1835" spans="3:12" x14ac:dyDescent="0.25">
      <c r="C1835" s="3"/>
      <c r="D1835" s="3"/>
      <c r="E1835" s="1"/>
      <c r="F1835" s="1"/>
      <c r="G1835" s="3"/>
      <c r="I1835" s="2"/>
      <c r="J1835" s="2"/>
      <c r="K1835" s="3"/>
      <c r="L1835" s="3"/>
    </row>
    <row r="1836" spans="3:12" x14ac:dyDescent="0.25">
      <c r="C1836" s="3"/>
      <c r="D1836" s="3"/>
      <c r="E1836" s="1"/>
      <c r="F1836" s="1"/>
      <c r="G1836" s="3"/>
      <c r="I1836" s="2"/>
      <c r="J1836" s="2"/>
      <c r="K1836" s="3"/>
      <c r="L1836" s="3"/>
    </row>
    <row r="1837" spans="3:12" x14ac:dyDescent="0.25">
      <c r="C1837" s="3"/>
      <c r="D1837" s="3"/>
      <c r="E1837" s="1"/>
      <c r="F1837" s="1"/>
      <c r="G1837" s="3"/>
      <c r="I1837" s="2"/>
      <c r="J1837" s="2"/>
      <c r="K1837" s="3"/>
      <c r="L1837" s="3"/>
    </row>
    <row r="1838" spans="3:12" x14ac:dyDescent="0.25">
      <c r="C1838" s="3"/>
      <c r="D1838" s="3"/>
      <c r="E1838" s="1"/>
      <c r="F1838" s="1"/>
      <c r="G1838" s="3"/>
      <c r="I1838" s="2"/>
      <c r="J1838" s="2"/>
      <c r="K1838" s="3"/>
      <c r="L1838" s="3"/>
    </row>
    <row r="1839" spans="3:12" x14ac:dyDescent="0.25">
      <c r="C1839" s="3"/>
      <c r="D1839" s="3"/>
      <c r="E1839" s="1"/>
      <c r="F1839" s="1"/>
      <c r="G1839" s="3"/>
      <c r="I1839" s="2"/>
      <c r="J1839" s="2"/>
      <c r="K1839" s="3"/>
      <c r="L1839" s="3"/>
    </row>
    <row r="1840" spans="3:12" x14ac:dyDescent="0.25">
      <c r="C1840" s="3"/>
      <c r="D1840" s="3"/>
      <c r="E1840" s="1"/>
      <c r="F1840" s="1"/>
      <c r="G1840" s="3"/>
      <c r="I1840" s="2"/>
      <c r="J1840" s="2"/>
      <c r="K1840" s="3"/>
      <c r="L1840" s="3"/>
    </row>
    <row r="1841" spans="3:12" x14ac:dyDescent="0.25">
      <c r="C1841" s="3"/>
      <c r="D1841" s="3"/>
      <c r="E1841" s="1"/>
      <c r="F1841" s="1"/>
      <c r="G1841" s="3"/>
      <c r="I1841" s="2"/>
      <c r="J1841" s="2"/>
      <c r="K1841" s="3"/>
      <c r="L1841" s="3"/>
    </row>
    <row r="1842" spans="3:12" x14ac:dyDescent="0.25">
      <c r="C1842" s="3"/>
      <c r="D1842" s="3"/>
      <c r="E1842" s="1"/>
      <c r="F1842" s="1"/>
      <c r="G1842" s="3"/>
      <c r="I1842" s="2"/>
      <c r="J1842" s="2"/>
      <c r="K1842" s="3"/>
      <c r="L1842" s="3"/>
    </row>
    <row r="1843" spans="3:12" x14ac:dyDescent="0.25">
      <c r="C1843" s="3"/>
      <c r="D1843" s="3"/>
      <c r="E1843" s="1"/>
      <c r="F1843" s="1"/>
      <c r="G1843" s="3"/>
      <c r="I1843" s="2"/>
      <c r="J1843" s="2"/>
      <c r="K1843" s="3"/>
      <c r="L1843" s="3"/>
    </row>
    <row r="1844" spans="3:12" x14ac:dyDescent="0.25">
      <c r="C1844" s="3"/>
      <c r="D1844" s="3"/>
      <c r="E1844" s="1"/>
      <c r="F1844" s="1"/>
      <c r="G1844" s="3"/>
      <c r="I1844" s="2"/>
      <c r="J1844" s="2"/>
      <c r="K1844" s="3"/>
      <c r="L1844" s="3"/>
    </row>
    <row r="1845" spans="3:12" x14ac:dyDescent="0.25">
      <c r="C1845" s="3"/>
      <c r="D1845" s="3"/>
      <c r="E1845" s="1"/>
      <c r="F1845" s="1"/>
      <c r="G1845" s="3"/>
      <c r="I1845" s="2"/>
      <c r="J1845" s="2"/>
      <c r="K1845" s="3"/>
      <c r="L1845" s="3"/>
    </row>
    <row r="1846" spans="3:12" x14ac:dyDescent="0.25">
      <c r="C1846" s="3"/>
      <c r="D1846" s="3"/>
      <c r="E1846" s="1"/>
      <c r="F1846" s="1"/>
      <c r="G1846" s="3"/>
      <c r="I1846" s="2"/>
      <c r="J1846" s="2"/>
      <c r="K1846" s="3"/>
      <c r="L1846" s="3"/>
    </row>
    <row r="1847" spans="3:12" x14ac:dyDescent="0.25">
      <c r="C1847" s="3"/>
      <c r="D1847" s="3"/>
      <c r="E1847" s="1"/>
      <c r="F1847" s="1"/>
      <c r="G1847" s="3"/>
      <c r="I1847" s="2"/>
      <c r="J1847" s="2"/>
      <c r="K1847" s="3"/>
      <c r="L1847" s="3"/>
    </row>
    <row r="1848" spans="3:12" x14ac:dyDescent="0.25">
      <c r="C1848" s="3"/>
      <c r="D1848" s="3"/>
      <c r="E1848" s="1"/>
      <c r="F1848" s="1"/>
      <c r="G1848" s="3"/>
      <c r="I1848" s="2"/>
      <c r="J1848" s="2"/>
      <c r="K1848" s="3"/>
      <c r="L1848" s="3"/>
    </row>
    <row r="1849" spans="3:12" x14ac:dyDescent="0.25">
      <c r="C1849" s="3"/>
      <c r="D1849" s="3"/>
      <c r="E1849" s="1"/>
      <c r="F1849" s="1"/>
      <c r="G1849" s="3"/>
      <c r="I1849" s="2"/>
      <c r="J1849" s="2"/>
      <c r="K1849" s="3"/>
      <c r="L1849" s="3"/>
    </row>
    <row r="1850" spans="3:12" x14ac:dyDescent="0.25">
      <c r="C1850" s="3"/>
      <c r="D1850" s="3"/>
      <c r="E1850" s="1"/>
      <c r="F1850" s="1"/>
      <c r="G1850" s="3"/>
      <c r="I1850" s="2"/>
      <c r="J1850" s="2"/>
      <c r="K1850" s="3"/>
      <c r="L1850" s="3"/>
    </row>
    <row r="1851" spans="3:12" x14ac:dyDescent="0.25">
      <c r="C1851" s="3"/>
      <c r="D1851" s="3"/>
      <c r="E1851" s="1"/>
      <c r="F1851" s="1"/>
      <c r="G1851" s="3"/>
      <c r="I1851" s="2"/>
      <c r="J1851" s="2"/>
      <c r="K1851" s="3"/>
      <c r="L1851" s="3"/>
    </row>
    <row r="1852" spans="3:12" x14ac:dyDescent="0.25">
      <c r="C1852" s="3"/>
      <c r="D1852" s="3"/>
      <c r="E1852" s="1"/>
      <c r="F1852" s="1"/>
      <c r="G1852" s="3"/>
      <c r="I1852" s="2"/>
      <c r="J1852" s="2"/>
      <c r="K1852" s="3"/>
      <c r="L1852" s="3"/>
    </row>
    <row r="1853" spans="3:12" x14ac:dyDescent="0.25">
      <c r="C1853" s="3"/>
      <c r="D1853" s="3"/>
      <c r="E1853" s="1"/>
      <c r="F1853" s="1"/>
      <c r="G1853" s="3"/>
      <c r="I1853" s="2"/>
      <c r="J1853" s="2"/>
      <c r="K1853" s="3"/>
      <c r="L1853" s="3"/>
    </row>
    <row r="1854" spans="3:12" x14ac:dyDescent="0.25">
      <c r="C1854" s="3"/>
      <c r="D1854" s="3"/>
      <c r="E1854" s="1"/>
      <c r="F1854" s="1"/>
      <c r="G1854" s="3"/>
      <c r="I1854" s="2"/>
      <c r="J1854" s="2"/>
      <c r="K1854" s="3"/>
      <c r="L1854" s="3"/>
    </row>
    <row r="1855" spans="3:12" x14ac:dyDescent="0.25">
      <c r="C1855" s="3"/>
      <c r="D1855" s="3"/>
      <c r="E1855" s="1"/>
      <c r="F1855" s="1"/>
      <c r="G1855" s="3"/>
      <c r="I1855" s="2"/>
      <c r="J1855" s="2"/>
      <c r="K1855" s="3"/>
      <c r="L1855" s="3"/>
    </row>
    <row r="1856" spans="3:12" x14ac:dyDescent="0.25">
      <c r="C1856" s="3"/>
      <c r="D1856" s="3"/>
      <c r="E1856" s="1"/>
      <c r="F1856" s="1"/>
      <c r="G1856" s="3"/>
      <c r="I1856" s="2"/>
      <c r="J1856" s="2"/>
      <c r="K1856" s="3"/>
      <c r="L1856" s="3"/>
    </row>
    <row r="1857" spans="3:12" x14ac:dyDescent="0.25">
      <c r="C1857" s="3"/>
      <c r="D1857" s="3"/>
      <c r="E1857" s="1"/>
      <c r="F1857" s="1"/>
      <c r="G1857" s="3"/>
      <c r="I1857" s="2"/>
      <c r="J1857" s="2"/>
      <c r="K1857" s="3"/>
      <c r="L1857" s="3"/>
    </row>
    <row r="1858" spans="3:12" x14ac:dyDescent="0.25">
      <c r="C1858" s="3"/>
      <c r="D1858" s="3"/>
      <c r="E1858" s="1"/>
      <c r="F1858" s="1"/>
      <c r="G1858" s="3"/>
      <c r="I1858" s="2"/>
      <c r="J1858" s="2"/>
      <c r="K1858" s="3"/>
      <c r="L1858" s="3"/>
    </row>
    <row r="1859" spans="3:12" x14ac:dyDescent="0.25">
      <c r="C1859" s="3"/>
      <c r="D1859" s="3"/>
      <c r="E1859" s="1"/>
      <c r="F1859" s="1"/>
      <c r="G1859" s="3"/>
      <c r="I1859" s="2"/>
      <c r="J1859" s="2"/>
      <c r="K1859" s="3"/>
      <c r="L1859" s="3"/>
    </row>
    <row r="1860" spans="3:12" x14ac:dyDescent="0.25">
      <c r="C1860" s="3"/>
      <c r="D1860" s="3"/>
      <c r="E1860" s="1"/>
      <c r="F1860" s="1"/>
      <c r="G1860" s="3"/>
      <c r="I1860" s="2"/>
      <c r="J1860" s="2"/>
      <c r="K1860" s="3"/>
      <c r="L1860" s="3"/>
    </row>
    <row r="1861" spans="3:12" x14ac:dyDescent="0.25">
      <c r="C1861" s="3"/>
      <c r="D1861" s="3"/>
      <c r="E1861" s="1"/>
      <c r="F1861" s="1"/>
      <c r="G1861" s="3"/>
      <c r="I1861" s="2"/>
      <c r="J1861" s="2"/>
      <c r="K1861" s="3"/>
      <c r="L1861" s="3"/>
    </row>
    <row r="1862" spans="3:12" x14ac:dyDescent="0.25">
      <c r="C1862" s="3"/>
      <c r="D1862" s="3"/>
      <c r="E1862" s="1"/>
      <c r="F1862" s="1"/>
      <c r="G1862" s="3"/>
      <c r="I1862" s="2"/>
      <c r="J1862" s="2"/>
      <c r="K1862" s="3"/>
      <c r="L1862" s="3"/>
    </row>
    <row r="1863" spans="3:12" x14ac:dyDescent="0.25">
      <c r="C1863" s="3"/>
      <c r="D1863" s="3"/>
      <c r="E1863" s="1"/>
      <c r="F1863" s="1"/>
      <c r="G1863" s="3"/>
      <c r="I1863" s="2"/>
      <c r="J1863" s="2"/>
      <c r="K1863" s="3"/>
      <c r="L1863" s="3"/>
    </row>
    <row r="1864" spans="3:12" x14ac:dyDescent="0.25">
      <c r="C1864" s="3"/>
      <c r="D1864" s="3"/>
      <c r="E1864" s="1"/>
      <c r="F1864" s="1"/>
      <c r="G1864" s="3"/>
      <c r="I1864" s="2"/>
      <c r="J1864" s="2"/>
      <c r="K1864" s="3"/>
      <c r="L1864" s="3"/>
    </row>
    <row r="1865" spans="3:12" x14ac:dyDescent="0.25">
      <c r="C1865" s="3"/>
      <c r="D1865" s="3"/>
      <c r="E1865" s="1"/>
      <c r="F1865" s="1"/>
      <c r="G1865" s="3"/>
      <c r="I1865" s="2"/>
      <c r="J1865" s="2"/>
      <c r="K1865" s="3"/>
      <c r="L1865" s="3"/>
    </row>
    <row r="1866" spans="3:12" x14ac:dyDescent="0.25">
      <c r="C1866" s="3"/>
      <c r="D1866" s="3"/>
      <c r="E1866" s="1"/>
      <c r="F1866" s="1"/>
      <c r="G1866" s="3"/>
      <c r="I1866" s="2"/>
      <c r="J1866" s="2"/>
      <c r="K1866" s="3"/>
      <c r="L1866" s="3"/>
    </row>
    <row r="1867" spans="3:12" x14ac:dyDescent="0.25">
      <c r="C1867" s="3"/>
      <c r="D1867" s="3"/>
      <c r="E1867" s="1"/>
      <c r="F1867" s="1"/>
      <c r="G1867" s="3"/>
      <c r="I1867" s="2"/>
      <c r="J1867" s="2"/>
      <c r="K1867" s="3"/>
      <c r="L1867" s="3"/>
    </row>
    <row r="1868" spans="3:12" x14ac:dyDescent="0.25">
      <c r="C1868" s="3"/>
      <c r="D1868" s="3"/>
      <c r="E1868" s="1"/>
      <c r="F1868" s="1"/>
      <c r="G1868" s="3"/>
      <c r="I1868" s="2"/>
      <c r="J1868" s="2"/>
      <c r="K1868" s="3"/>
      <c r="L1868" s="3"/>
    </row>
    <row r="1869" spans="3:12" x14ac:dyDescent="0.25">
      <c r="C1869" s="3"/>
      <c r="D1869" s="3"/>
      <c r="E1869" s="1"/>
      <c r="F1869" s="1"/>
      <c r="G1869" s="3"/>
      <c r="I1869" s="2"/>
      <c r="J1869" s="2"/>
      <c r="K1869" s="3"/>
      <c r="L1869" s="3"/>
    </row>
    <row r="1870" spans="3:12" x14ac:dyDescent="0.25">
      <c r="C1870" s="3"/>
      <c r="D1870" s="3"/>
      <c r="E1870" s="1"/>
      <c r="F1870" s="1"/>
      <c r="G1870" s="3"/>
      <c r="I1870" s="2"/>
      <c r="J1870" s="2"/>
      <c r="K1870" s="3"/>
      <c r="L1870" s="3"/>
    </row>
    <row r="1871" spans="3:12" x14ac:dyDescent="0.25">
      <c r="C1871" s="3"/>
      <c r="D1871" s="3"/>
      <c r="E1871" s="1"/>
      <c r="F1871" s="1"/>
      <c r="G1871" s="3"/>
      <c r="I1871" s="2"/>
      <c r="J1871" s="2"/>
      <c r="K1871" s="3"/>
      <c r="L1871" s="3"/>
    </row>
    <row r="1872" spans="3:12" x14ac:dyDescent="0.25">
      <c r="C1872" s="3"/>
      <c r="D1872" s="3"/>
      <c r="E1872" s="1"/>
      <c r="F1872" s="1"/>
      <c r="G1872" s="3"/>
      <c r="I1872" s="2"/>
      <c r="J1872" s="2"/>
      <c r="K1872" s="3"/>
      <c r="L1872" s="3"/>
    </row>
    <row r="1873" spans="3:12" x14ac:dyDescent="0.25">
      <c r="C1873" s="3"/>
      <c r="D1873" s="3"/>
      <c r="E1873" s="1"/>
      <c r="F1873" s="1"/>
      <c r="G1873" s="3"/>
      <c r="I1873" s="2"/>
      <c r="J1873" s="2"/>
      <c r="K1873" s="3"/>
      <c r="L1873" s="3"/>
    </row>
    <row r="1874" spans="3:12" x14ac:dyDescent="0.25">
      <c r="C1874" s="3"/>
      <c r="D1874" s="3"/>
      <c r="E1874" s="1"/>
      <c r="F1874" s="1"/>
      <c r="G1874" s="3"/>
      <c r="I1874" s="2"/>
      <c r="J1874" s="2"/>
      <c r="K1874" s="3"/>
      <c r="L1874" s="3"/>
    </row>
    <row r="1875" spans="3:12" x14ac:dyDescent="0.25">
      <c r="C1875" s="3"/>
      <c r="D1875" s="3"/>
      <c r="E1875" s="1"/>
      <c r="F1875" s="1"/>
      <c r="G1875" s="3"/>
      <c r="I1875" s="2"/>
      <c r="J1875" s="2"/>
      <c r="K1875" s="3"/>
      <c r="L1875" s="3"/>
    </row>
    <row r="1876" spans="3:12" x14ac:dyDescent="0.25">
      <c r="C1876" s="3"/>
      <c r="D1876" s="3"/>
      <c r="E1876" s="1"/>
      <c r="F1876" s="1"/>
      <c r="G1876" s="3"/>
      <c r="I1876" s="2"/>
      <c r="J1876" s="2"/>
      <c r="K1876" s="3"/>
      <c r="L1876" s="3"/>
    </row>
    <row r="1877" spans="3:12" x14ac:dyDescent="0.25">
      <c r="C1877" s="3"/>
      <c r="D1877" s="3"/>
      <c r="E1877" s="1"/>
      <c r="F1877" s="1"/>
      <c r="G1877" s="3"/>
      <c r="I1877" s="2"/>
      <c r="J1877" s="2"/>
      <c r="K1877" s="3"/>
      <c r="L1877" s="3"/>
    </row>
    <row r="1878" spans="3:12" x14ac:dyDescent="0.25">
      <c r="C1878" s="3"/>
      <c r="D1878" s="3"/>
      <c r="E1878" s="1"/>
      <c r="F1878" s="1"/>
      <c r="G1878" s="3"/>
      <c r="I1878" s="2"/>
      <c r="J1878" s="2"/>
      <c r="K1878" s="3"/>
      <c r="L1878" s="3"/>
    </row>
    <row r="1879" spans="3:12" x14ac:dyDescent="0.25">
      <c r="C1879" s="3"/>
      <c r="D1879" s="3"/>
      <c r="E1879" s="1"/>
      <c r="F1879" s="1"/>
      <c r="G1879" s="3"/>
      <c r="I1879" s="2"/>
      <c r="J1879" s="2"/>
      <c r="K1879" s="3"/>
      <c r="L1879" s="3"/>
    </row>
    <row r="1880" spans="3:12" x14ac:dyDescent="0.25">
      <c r="C1880" s="3"/>
      <c r="D1880" s="3"/>
      <c r="E1880" s="1"/>
      <c r="F1880" s="1"/>
      <c r="G1880" s="3"/>
      <c r="I1880" s="2"/>
      <c r="J1880" s="2"/>
      <c r="K1880" s="3"/>
      <c r="L1880" s="3"/>
    </row>
    <row r="1881" spans="3:12" x14ac:dyDescent="0.25">
      <c r="C1881" s="3"/>
      <c r="D1881" s="3"/>
      <c r="E1881" s="1"/>
      <c r="F1881" s="1"/>
      <c r="G1881" s="3"/>
      <c r="I1881" s="2"/>
      <c r="J1881" s="2"/>
      <c r="K1881" s="3"/>
      <c r="L1881" s="3"/>
    </row>
    <row r="1882" spans="3:12" x14ac:dyDescent="0.25">
      <c r="C1882" s="3"/>
      <c r="D1882" s="3"/>
      <c r="E1882" s="1"/>
      <c r="F1882" s="1"/>
      <c r="G1882" s="3"/>
      <c r="I1882" s="2"/>
      <c r="J1882" s="2"/>
      <c r="K1882" s="3"/>
      <c r="L1882" s="3"/>
    </row>
    <row r="1883" spans="3:12" x14ac:dyDescent="0.25">
      <c r="C1883" s="3"/>
      <c r="D1883" s="3"/>
      <c r="E1883" s="1"/>
      <c r="F1883" s="1"/>
      <c r="G1883" s="3"/>
      <c r="I1883" s="2"/>
      <c r="J1883" s="2"/>
      <c r="K1883" s="3"/>
      <c r="L1883" s="3"/>
    </row>
    <row r="1884" spans="3:12" x14ac:dyDescent="0.25">
      <c r="C1884" s="3"/>
      <c r="D1884" s="3"/>
      <c r="E1884" s="1"/>
      <c r="F1884" s="1"/>
      <c r="G1884" s="3"/>
      <c r="I1884" s="2"/>
      <c r="J1884" s="2"/>
      <c r="K1884" s="3"/>
      <c r="L1884" s="3"/>
    </row>
    <row r="1885" spans="3:12" x14ac:dyDescent="0.25">
      <c r="C1885" s="3"/>
      <c r="D1885" s="3"/>
      <c r="E1885" s="1"/>
      <c r="F1885" s="1"/>
      <c r="G1885" s="3"/>
      <c r="I1885" s="2"/>
      <c r="J1885" s="2"/>
      <c r="K1885" s="3"/>
      <c r="L1885" s="3"/>
    </row>
    <row r="1886" spans="3:12" x14ac:dyDescent="0.25">
      <c r="C1886" s="3"/>
      <c r="D1886" s="3"/>
      <c r="E1886" s="1"/>
      <c r="F1886" s="1"/>
      <c r="G1886" s="3"/>
      <c r="I1886" s="2"/>
      <c r="J1886" s="2"/>
      <c r="K1886" s="3"/>
      <c r="L1886" s="3"/>
    </row>
    <row r="1887" spans="3:12" x14ac:dyDescent="0.25">
      <c r="C1887" s="3"/>
      <c r="D1887" s="3"/>
      <c r="E1887" s="1"/>
      <c r="F1887" s="1"/>
      <c r="G1887" s="3"/>
      <c r="I1887" s="2"/>
      <c r="J1887" s="2"/>
      <c r="K1887" s="3"/>
      <c r="L1887" s="3"/>
    </row>
    <row r="1888" spans="3:12" x14ac:dyDescent="0.25">
      <c r="C1888" s="3"/>
      <c r="D1888" s="3"/>
      <c r="E1888" s="1"/>
      <c r="F1888" s="1"/>
      <c r="G1888" s="3"/>
      <c r="I1888" s="2"/>
      <c r="J1888" s="2"/>
      <c r="K1888" s="3"/>
      <c r="L1888" s="3"/>
    </row>
    <row r="1889" spans="3:12" x14ac:dyDescent="0.25">
      <c r="C1889" s="3"/>
      <c r="D1889" s="3"/>
      <c r="E1889" s="1"/>
      <c r="F1889" s="1"/>
      <c r="G1889" s="3"/>
      <c r="I1889" s="2"/>
      <c r="J1889" s="2"/>
      <c r="K1889" s="3"/>
      <c r="L1889" s="3"/>
    </row>
    <row r="1890" spans="3:12" x14ac:dyDescent="0.25">
      <c r="C1890" s="3"/>
      <c r="D1890" s="3"/>
      <c r="E1890" s="1"/>
      <c r="F1890" s="1"/>
      <c r="G1890" s="3"/>
      <c r="I1890" s="2"/>
      <c r="J1890" s="2"/>
      <c r="K1890" s="3"/>
      <c r="L1890" s="3"/>
    </row>
    <row r="1891" spans="3:12" x14ac:dyDescent="0.25">
      <c r="C1891" s="3"/>
      <c r="D1891" s="3"/>
      <c r="E1891" s="1"/>
      <c r="F1891" s="1"/>
      <c r="G1891" s="3"/>
      <c r="I1891" s="2"/>
      <c r="J1891" s="2"/>
      <c r="K1891" s="3"/>
      <c r="L1891" s="3"/>
    </row>
    <row r="1892" spans="3:12" x14ac:dyDescent="0.25">
      <c r="C1892" s="3"/>
      <c r="D1892" s="3"/>
      <c r="E1892" s="1"/>
      <c r="F1892" s="1"/>
      <c r="G1892" s="3"/>
      <c r="I1892" s="2"/>
      <c r="J1892" s="2"/>
      <c r="K1892" s="3"/>
      <c r="L1892" s="3"/>
    </row>
    <row r="1893" spans="3:12" x14ac:dyDescent="0.25">
      <c r="C1893" s="3"/>
      <c r="D1893" s="3"/>
      <c r="E1893" s="1"/>
      <c r="F1893" s="1"/>
      <c r="G1893" s="3"/>
      <c r="I1893" s="2"/>
      <c r="J1893" s="2"/>
      <c r="K1893" s="3"/>
      <c r="L1893" s="3"/>
    </row>
    <row r="1894" spans="3:12" x14ac:dyDescent="0.25">
      <c r="C1894" s="3"/>
      <c r="D1894" s="3"/>
      <c r="E1894" s="1"/>
      <c r="F1894" s="1"/>
      <c r="G1894" s="3"/>
      <c r="I1894" s="2"/>
      <c r="J1894" s="2"/>
      <c r="K1894" s="3"/>
      <c r="L1894" s="3"/>
    </row>
    <row r="1895" spans="3:12" x14ac:dyDescent="0.25">
      <c r="C1895" s="3"/>
      <c r="D1895" s="3"/>
      <c r="E1895" s="1"/>
      <c r="F1895" s="1"/>
      <c r="G1895" s="3"/>
      <c r="I1895" s="2"/>
      <c r="J1895" s="2"/>
      <c r="K1895" s="3"/>
      <c r="L1895" s="3"/>
    </row>
    <row r="1896" spans="3:12" x14ac:dyDescent="0.25">
      <c r="C1896" s="3"/>
      <c r="D1896" s="3"/>
      <c r="E1896" s="1"/>
      <c r="F1896" s="1"/>
      <c r="G1896" s="3"/>
      <c r="I1896" s="2"/>
      <c r="J1896" s="2"/>
      <c r="K1896" s="3"/>
      <c r="L1896" s="3"/>
    </row>
    <row r="1897" spans="3:12" x14ac:dyDescent="0.25">
      <c r="C1897" s="3"/>
      <c r="D1897" s="3"/>
      <c r="E1897" s="1"/>
      <c r="F1897" s="1"/>
      <c r="G1897" s="3"/>
      <c r="I1897" s="2"/>
      <c r="J1897" s="2"/>
      <c r="K1897" s="3"/>
      <c r="L1897" s="3"/>
    </row>
    <row r="1898" spans="3:12" x14ac:dyDescent="0.25">
      <c r="C1898" s="3"/>
      <c r="D1898" s="3"/>
      <c r="E1898" s="1"/>
      <c r="F1898" s="1"/>
      <c r="G1898" s="3"/>
      <c r="I1898" s="2"/>
      <c r="J1898" s="2"/>
      <c r="K1898" s="3"/>
      <c r="L1898" s="3"/>
    </row>
    <row r="1899" spans="3:12" x14ac:dyDescent="0.25">
      <c r="C1899" s="3"/>
      <c r="D1899" s="3"/>
      <c r="E1899" s="1"/>
      <c r="F1899" s="1"/>
      <c r="G1899" s="3"/>
      <c r="I1899" s="2"/>
      <c r="J1899" s="2"/>
      <c r="K1899" s="3"/>
      <c r="L1899" s="3"/>
    </row>
    <row r="1900" spans="3:12" x14ac:dyDescent="0.25">
      <c r="C1900" s="3"/>
      <c r="D1900" s="3"/>
      <c r="E1900" s="1"/>
      <c r="F1900" s="1"/>
      <c r="G1900" s="3"/>
      <c r="I1900" s="2"/>
      <c r="J1900" s="2"/>
      <c r="K1900" s="3"/>
      <c r="L1900" s="3"/>
    </row>
    <row r="1901" spans="3:12" x14ac:dyDescent="0.25">
      <c r="C1901" s="3"/>
      <c r="D1901" s="3"/>
      <c r="E1901" s="1"/>
      <c r="F1901" s="1"/>
      <c r="G1901" s="3"/>
      <c r="I1901" s="2"/>
      <c r="J1901" s="2"/>
      <c r="K1901" s="3"/>
      <c r="L1901" s="3"/>
    </row>
    <row r="1902" spans="3:12" x14ac:dyDescent="0.25">
      <c r="C1902" s="3"/>
      <c r="D1902" s="3"/>
      <c r="E1902" s="1"/>
      <c r="F1902" s="1"/>
      <c r="G1902" s="3"/>
      <c r="I1902" s="2"/>
      <c r="J1902" s="2"/>
      <c r="K1902" s="3"/>
      <c r="L1902" s="3"/>
    </row>
    <row r="1903" spans="3:12" x14ac:dyDescent="0.25">
      <c r="C1903" s="3"/>
      <c r="D1903" s="3"/>
      <c r="E1903" s="1"/>
      <c r="F1903" s="1"/>
      <c r="G1903" s="3"/>
      <c r="I1903" s="2"/>
      <c r="J1903" s="2"/>
      <c r="K1903" s="3"/>
      <c r="L1903" s="3"/>
    </row>
    <row r="1904" spans="3:12" x14ac:dyDescent="0.25">
      <c r="C1904" s="3"/>
      <c r="D1904" s="3"/>
      <c r="E1904" s="1"/>
      <c r="F1904" s="1"/>
      <c r="G1904" s="3"/>
      <c r="I1904" s="2"/>
      <c r="J1904" s="2"/>
      <c r="K1904" s="3"/>
      <c r="L1904" s="3"/>
    </row>
    <row r="1905" spans="3:12" x14ac:dyDescent="0.25">
      <c r="C1905" s="3"/>
      <c r="D1905" s="3"/>
      <c r="E1905" s="1"/>
      <c r="F1905" s="1"/>
      <c r="G1905" s="3"/>
      <c r="I1905" s="2"/>
      <c r="J1905" s="2"/>
      <c r="K1905" s="3"/>
      <c r="L1905" s="3"/>
    </row>
    <row r="1906" spans="3:12" x14ac:dyDescent="0.25">
      <c r="C1906" s="3"/>
      <c r="D1906" s="3"/>
      <c r="E1906" s="1"/>
      <c r="F1906" s="1"/>
      <c r="G1906" s="3"/>
      <c r="I1906" s="2"/>
      <c r="J1906" s="2"/>
      <c r="K1906" s="3"/>
      <c r="L1906" s="3"/>
    </row>
    <row r="1907" spans="3:12" x14ac:dyDescent="0.25">
      <c r="C1907" s="3"/>
      <c r="D1907" s="3"/>
      <c r="E1907" s="1"/>
      <c r="F1907" s="1"/>
      <c r="G1907" s="3"/>
      <c r="I1907" s="2"/>
      <c r="J1907" s="2"/>
      <c r="K1907" s="3"/>
      <c r="L1907" s="3"/>
    </row>
    <row r="1908" spans="3:12" x14ac:dyDescent="0.25">
      <c r="C1908" s="3"/>
      <c r="D1908" s="3"/>
      <c r="E1908" s="1"/>
      <c r="F1908" s="1"/>
      <c r="G1908" s="3"/>
      <c r="I1908" s="2"/>
      <c r="J1908" s="2"/>
      <c r="K1908" s="3"/>
      <c r="L1908" s="3"/>
    </row>
    <row r="1909" spans="3:12" x14ac:dyDescent="0.25">
      <c r="C1909" s="3"/>
      <c r="D1909" s="3"/>
      <c r="E1909" s="1"/>
      <c r="F1909" s="1"/>
      <c r="G1909" s="3"/>
      <c r="I1909" s="2"/>
      <c r="J1909" s="2"/>
      <c r="K1909" s="3"/>
      <c r="L1909" s="3"/>
    </row>
    <row r="1910" spans="3:12" x14ac:dyDescent="0.25">
      <c r="C1910" s="3"/>
      <c r="D1910" s="3"/>
      <c r="E1910" s="1"/>
      <c r="F1910" s="1"/>
      <c r="G1910" s="3"/>
      <c r="I1910" s="2"/>
      <c r="J1910" s="2"/>
      <c r="K1910" s="3"/>
      <c r="L1910" s="3"/>
    </row>
    <row r="1911" spans="3:12" x14ac:dyDescent="0.25">
      <c r="C1911" s="3"/>
      <c r="D1911" s="3"/>
      <c r="E1911" s="1"/>
      <c r="F1911" s="1"/>
      <c r="G1911" s="3"/>
      <c r="I1911" s="2"/>
      <c r="J1911" s="2"/>
      <c r="K1911" s="3"/>
      <c r="L1911" s="3"/>
    </row>
    <row r="1912" spans="3:12" x14ac:dyDescent="0.25">
      <c r="C1912" s="3"/>
      <c r="D1912" s="3"/>
      <c r="E1912" s="1"/>
      <c r="F1912" s="1"/>
      <c r="G1912" s="3"/>
      <c r="I1912" s="2"/>
      <c r="J1912" s="2"/>
      <c r="K1912" s="3"/>
      <c r="L1912" s="3"/>
    </row>
    <row r="1913" spans="3:12" x14ac:dyDescent="0.25">
      <c r="C1913" s="3"/>
      <c r="D1913" s="3"/>
      <c r="E1913" s="1"/>
      <c r="F1913" s="1"/>
      <c r="G1913" s="3"/>
      <c r="I1913" s="2"/>
      <c r="J1913" s="2"/>
      <c r="K1913" s="3"/>
      <c r="L1913" s="3"/>
    </row>
    <row r="1914" spans="3:12" x14ac:dyDescent="0.25">
      <c r="C1914" s="3"/>
      <c r="D1914" s="3"/>
      <c r="E1914" s="1"/>
      <c r="F1914" s="1"/>
      <c r="G1914" s="3"/>
      <c r="I1914" s="2"/>
      <c r="J1914" s="2"/>
      <c r="K1914" s="3"/>
      <c r="L1914" s="3"/>
    </row>
    <row r="1915" spans="3:12" x14ac:dyDescent="0.25">
      <c r="C1915" s="3"/>
      <c r="D1915" s="3"/>
      <c r="E1915" s="1"/>
      <c r="F1915" s="1"/>
      <c r="G1915" s="3"/>
      <c r="I1915" s="2"/>
      <c r="J1915" s="2"/>
      <c r="K1915" s="3"/>
      <c r="L1915" s="3"/>
    </row>
    <row r="1916" spans="3:12" x14ac:dyDescent="0.25">
      <c r="C1916" s="3"/>
      <c r="D1916" s="3"/>
      <c r="E1916" s="1"/>
      <c r="F1916" s="1"/>
      <c r="G1916" s="3"/>
      <c r="I1916" s="2"/>
      <c r="J1916" s="2"/>
      <c r="K1916" s="3"/>
      <c r="L1916" s="3"/>
    </row>
    <row r="1917" spans="3:12" x14ac:dyDescent="0.25">
      <c r="C1917" s="3"/>
      <c r="D1917" s="3"/>
      <c r="E1917" s="1"/>
      <c r="F1917" s="1"/>
      <c r="G1917" s="3"/>
      <c r="I1917" s="2"/>
      <c r="J1917" s="2"/>
      <c r="K1917" s="3"/>
      <c r="L1917" s="3"/>
    </row>
    <row r="1918" spans="3:12" x14ac:dyDescent="0.25">
      <c r="C1918" s="3"/>
      <c r="D1918" s="3"/>
      <c r="E1918" s="1"/>
      <c r="F1918" s="1"/>
      <c r="G1918" s="3"/>
      <c r="I1918" s="2"/>
      <c r="J1918" s="2"/>
      <c r="K1918" s="3"/>
      <c r="L1918" s="3"/>
    </row>
    <row r="1919" spans="3:12" x14ac:dyDescent="0.25">
      <c r="C1919" s="3"/>
      <c r="D1919" s="3"/>
      <c r="E1919" s="1"/>
      <c r="F1919" s="1"/>
      <c r="G1919" s="3"/>
      <c r="I1919" s="2"/>
      <c r="J1919" s="2"/>
      <c r="K1919" s="3"/>
      <c r="L1919" s="3"/>
    </row>
    <row r="1920" spans="3:12" x14ac:dyDescent="0.25">
      <c r="C1920" s="3"/>
      <c r="D1920" s="3"/>
      <c r="E1920" s="1"/>
      <c r="F1920" s="1"/>
      <c r="G1920" s="3"/>
      <c r="I1920" s="2"/>
      <c r="J1920" s="2"/>
      <c r="K1920" s="3"/>
      <c r="L1920" s="3"/>
    </row>
    <row r="1921" spans="3:12" x14ac:dyDescent="0.25">
      <c r="C1921" s="3"/>
      <c r="D1921" s="3"/>
      <c r="E1921" s="1"/>
      <c r="F1921" s="1"/>
      <c r="G1921" s="3"/>
      <c r="I1921" s="2"/>
      <c r="J1921" s="2"/>
      <c r="K1921" s="3"/>
      <c r="L1921" s="3"/>
    </row>
    <row r="1922" spans="3:12" x14ac:dyDescent="0.25">
      <c r="C1922" s="3"/>
      <c r="D1922" s="3"/>
      <c r="E1922" s="1"/>
      <c r="F1922" s="1"/>
      <c r="G1922" s="3"/>
      <c r="I1922" s="2"/>
      <c r="J1922" s="2"/>
      <c r="K1922" s="3"/>
      <c r="L1922" s="3"/>
    </row>
    <row r="1923" spans="3:12" x14ac:dyDescent="0.25">
      <c r="C1923" s="3"/>
      <c r="D1923" s="3"/>
      <c r="E1923" s="1"/>
      <c r="F1923" s="1"/>
      <c r="G1923" s="3"/>
      <c r="I1923" s="2"/>
      <c r="J1923" s="2"/>
      <c r="K1923" s="3"/>
      <c r="L1923" s="3"/>
    </row>
    <row r="1924" spans="3:12" x14ac:dyDescent="0.25">
      <c r="C1924" s="3"/>
      <c r="D1924" s="3"/>
      <c r="E1924" s="1"/>
      <c r="F1924" s="1"/>
      <c r="G1924" s="3"/>
      <c r="I1924" s="2"/>
      <c r="J1924" s="2"/>
      <c r="K1924" s="3"/>
      <c r="L1924" s="3"/>
    </row>
    <row r="1925" spans="3:12" x14ac:dyDescent="0.25">
      <c r="C1925" s="3"/>
      <c r="D1925" s="3"/>
      <c r="E1925" s="1"/>
      <c r="F1925" s="1"/>
      <c r="G1925" s="3"/>
      <c r="I1925" s="2"/>
      <c r="J1925" s="2"/>
      <c r="K1925" s="3"/>
      <c r="L1925" s="3"/>
    </row>
    <row r="1926" spans="3:12" x14ac:dyDescent="0.25">
      <c r="C1926" s="3"/>
      <c r="D1926" s="3"/>
      <c r="E1926" s="1"/>
      <c r="F1926" s="1"/>
      <c r="G1926" s="3"/>
      <c r="I1926" s="2"/>
      <c r="J1926" s="2"/>
      <c r="K1926" s="3"/>
      <c r="L1926" s="3"/>
    </row>
    <row r="1927" spans="3:12" x14ac:dyDescent="0.25">
      <c r="C1927" s="3"/>
      <c r="D1927" s="3"/>
      <c r="E1927" s="1"/>
      <c r="F1927" s="1"/>
      <c r="G1927" s="3"/>
      <c r="I1927" s="2"/>
      <c r="J1927" s="2"/>
      <c r="K1927" s="3"/>
      <c r="L1927" s="3"/>
    </row>
    <row r="1928" spans="3:12" x14ac:dyDescent="0.25">
      <c r="C1928" s="3"/>
      <c r="D1928" s="3"/>
      <c r="E1928" s="1"/>
      <c r="F1928" s="1"/>
      <c r="G1928" s="3"/>
      <c r="I1928" s="2"/>
      <c r="J1928" s="2"/>
      <c r="K1928" s="3"/>
      <c r="L1928" s="3"/>
    </row>
    <row r="1929" spans="3:12" x14ac:dyDescent="0.25">
      <c r="C1929" s="3"/>
      <c r="D1929" s="3"/>
      <c r="E1929" s="1"/>
      <c r="F1929" s="1"/>
      <c r="G1929" s="3"/>
      <c r="I1929" s="2"/>
      <c r="J1929" s="2"/>
      <c r="K1929" s="3"/>
      <c r="L1929" s="3"/>
    </row>
    <row r="1930" spans="3:12" x14ac:dyDescent="0.25">
      <c r="C1930" s="3"/>
      <c r="D1930" s="3"/>
      <c r="E1930" s="1"/>
      <c r="F1930" s="1"/>
      <c r="G1930" s="3"/>
      <c r="I1930" s="2"/>
      <c r="J1930" s="2"/>
      <c r="K1930" s="3"/>
      <c r="L1930" s="3"/>
    </row>
    <row r="1931" spans="3:12" x14ac:dyDescent="0.25">
      <c r="C1931" s="3"/>
      <c r="D1931" s="3"/>
      <c r="E1931" s="1"/>
      <c r="F1931" s="1"/>
      <c r="G1931" s="3"/>
      <c r="I1931" s="2"/>
      <c r="J1931" s="2"/>
      <c r="K1931" s="3"/>
      <c r="L1931" s="3"/>
    </row>
    <row r="1932" spans="3:12" x14ac:dyDescent="0.25">
      <c r="C1932" s="3"/>
      <c r="D1932" s="3"/>
      <c r="E1932" s="1"/>
      <c r="F1932" s="1"/>
      <c r="G1932" s="3"/>
      <c r="I1932" s="2"/>
      <c r="J1932" s="2"/>
      <c r="K1932" s="3"/>
      <c r="L1932" s="3"/>
    </row>
    <row r="1933" spans="3:12" x14ac:dyDescent="0.25">
      <c r="C1933" s="3"/>
      <c r="D1933" s="3"/>
      <c r="E1933" s="1"/>
      <c r="F1933" s="1"/>
      <c r="G1933" s="3"/>
      <c r="I1933" s="2"/>
      <c r="J1933" s="2"/>
      <c r="K1933" s="3"/>
      <c r="L1933" s="3"/>
    </row>
    <row r="1934" spans="3:12" x14ac:dyDescent="0.25">
      <c r="C1934" s="3"/>
      <c r="D1934" s="3"/>
      <c r="E1934" s="1"/>
      <c r="F1934" s="1"/>
      <c r="G1934" s="3"/>
      <c r="I1934" s="2"/>
      <c r="J1934" s="2"/>
      <c r="K1934" s="3"/>
      <c r="L1934" s="3"/>
    </row>
    <row r="1935" spans="3:12" x14ac:dyDescent="0.25">
      <c r="C1935" s="3"/>
      <c r="D1935" s="3"/>
      <c r="E1935" s="1"/>
      <c r="F1935" s="1"/>
      <c r="G1935" s="3"/>
      <c r="I1935" s="2"/>
      <c r="J1935" s="2"/>
      <c r="K1935" s="3"/>
      <c r="L1935" s="3"/>
    </row>
    <row r="1936" spans="3:12" x14ac:dyDescent="0.25">
      <c r="C1936" s="3"/>
      <c r="D1936" s="3"/>
      <c r="E1936" s="1"/>
      <c r="F1936" s="1"/>
      <c r="G1936" s="3"/>
      <c r="I1936" s="2"/>
      <c r="J1936" s="2"/>
      <c r="K1936" s="3"/>
      <c r="L1936" s="3"/>
    </row>
    <row r="1937" spans="3:12" x14ac:dyDescent="0.25">
      <c r="C1937" s="3"/>
      <c r="D1937" s="3"/>
      <c r="E1937" s="1"/>
      <c r="F1937" s="1"/>
      <c r="G1937" s="3"/>
      <c r="I1937" s="2"/>
      <c r="J1937" s="2"/>
      <c r="K1937" s="3"/>
      <c r="L1937" s="3"/>
    </row>
    <row r="1938" spans="3:12" x14ac:dyDescent="0.25">
      <c r="C1938" s="3"/>
      <c r="D1938" s="3"/>
      <c r="E1938" s="1"/>
      <c r="F1938" s="1"/>
      <c r="G1938" s="3"/>
      <c r="I1938" s="2"/>
      <c r="J1938" s="2"/>
      <c r="K1938" s="3"/>
      <c r="L1938" s="3"/>
    </row>
    <row r="1939" spans="3:12" x14ac:dyDescent="0.25">
      <c r="C1939" s="3"/>
      <c r="D1939" s="3"/>
      <c r="E1939" s="1"/>
      <c r="F1939" s="1"/>
      <c r="G1939" s="3"/>
      <c r="I1939" s="2"/>
      <c r="J1939" s="2"/>
      <c r="K1939" s="3"/>
      <c r="L1939" s="3"/>
    </row>
    <row r="1940" spans="3:12" x14ac:dyDescent="0.25">
      <c r="C1940" s="3"/>
      <c r="D1940" s="3"/>
      <c r="E1940" s="1"/>
      <c r="F1940" s="1"/>
      <c r="G1940" s="3"/>
      <c r="I1940" s="2"/>
      <c r="J1940" s="2"/>
      <c r="K1940" s="3"/>
      <c r="L1940" s="3"/>
    </row>
    <row r="1941" spans="3:12" x14ac:dyDescent="0.25">
      <c r="C1941" s="3"/>
      <c r="D1941" s="3"/>
      <c r="E1941" s="1"/>
      <c r="F1941" s="1"/>
      <c r="G1941" s="3"/>
      <c r="I1941" s="2"/>
      <c r="J1941" s="2"/>
      <c r="K1941" s="3"/>
      <c r="L1941" s="3"/>
    </row>
    <row r="1942" spans="3:12" x14ac:dyDescent="0.25">
      <c r="C1942" s="3"/>
      <c r="D1942" s="3"/>
      <c r="E1942" s="1"/>
      <c r="F1942" s="1"/>
      <c r="G1942" s="3"/>
      <c r="I1942" s="2"/>
      <c r="J1942" s="2"/>
      <c r="K1942" s="3"/>
      <c r="L1942" s="3"/>
    </row>
    <row r="1943" spans="3:12" x14ac:dyDescent="0.25">
      <c r="C1943" s="3"/>
      <c r="D1943" s="3"/>
      <c r="E1943" s="1"/>
      <c r="F1943" s="1"/>
      <c r="G1943" s="3"/>
      <c r="I1943" s="2"/>
      <c r="J1943" s="2"/>
      <c r="K1943" s="3"/>
      <c r="L1943" s="3"/>
    </row>
    <row r="1944" spans="3:12" x14ac:dyDescent="0.25">
      <c r="C1944" s="3"/>
      <c r="D1944" s="3"/>
      <c r="E1944" s="1"/>
      <c r="F1944" s="1"/>
      <c r="G1944" s="3"/>
      <c r="I1944" s="2"/>
      <c r="J1944" s="2"/>
      <c r="K1944" s="3"/>
      <c r="L1944" s="3"/>
    </row>
    <row r="1945" spans="3:12" x14ac:dyDescent="0.25">
      <c r="C1945" s="3"/>
      <c r="D1945" s="3"/>
      <c r="E1945" s="1"/>
      <c r="F1945" s="1"/>
      <c r="G1945" s="3"/>
      <c r="I1945" s="2"/>
      <c r="J1945" s="2"/>
      <c r="K1945" s="3"/>
      <c r="L1945" s="3"/>
    </row>
    <row r="1946" spans="3:12" x14ac:dyDescent="0.25">
      <c r="C1946" s="3"/>
      <c r="D1946" s="3"/>
      <c r="E1946" s="1"/>
      <c r="F1946" s="1"/>
      <c r="G1946" s="3"/>
      <c r="I1946" s="2"/>
      <c r="J1946" s="2"/>
      <c r="K1946" s="3"/>
      <c r="L1946" s="3"/>
    </row>
    <row r="1947" spans="3:12" x14ac:dyDescent="0.25">
      <c r="C1947" s="3"/>
      <c r="D1947" s="3"/>
      <c r="E1947" s="1"/>
      <c r="F1947" s="1"/>
      <c r="G1947" s="3"/>
      <c r="I1947" s="2"/>
      <c r="J1947" s="2"/>
      <c r="K1947" s="3"/>
      <c r="L1947" s="3"/>
    </row>
    <row r="1948" spans="3:12" x14ac:dyDescent="0.25">
      <c r="C1948" s="3"/>
      <c r="D1948" s="3"/>
      <c r="E1948" s="1"/>
      <c r="F1948" s="1"/>
      <c r="G1948" s="3"/>
      <c r="I1948" s="2"/>
      <c r="J1948" s="2"/>
      <c r="K1948" s="3"/>
      <c r="L1948" s="3"/>
    </row>
    <row r="1949" spans="3:12" x14ac:dyDescent="0.25">
      <c r="C1949" s="3"/>
      <c r="D1949" s="3"/>
      <c r="E1949" s="1"/>
      <c r="F1949" s="1"/>
      <c r="G1949" s="3"/>
      <c r="I1949" s="2"/>
      <c r="J1949" s="2"/>
      <c r="K1949" s="3"/>
      <c r="L1949" s="3"/>
    </row>
    <row r="1950" spans="3:12" x14ac:dyDescent="0.25">
      <c r="C1950" s="3"/>
      <c r="D1950" s="3"/>
      <c r="E1950" s="1"/>
      <c r="F1950" s="1"/>
      <c r="G1950" s="3"/>
      <c r="I1950" s="2"/>
      <c r="J1950" s="2"/>
      <c r="K1950" s="3"/>
      <c r="L1950" s="3"/>
    </row>
    <row r="1951" spans="3:12" x14ac:dyDescent="0.25">
      <c r="C1951" s="3"/>
      <c r="D1951" s="3"/>
      <c r="E1951" s="1"/>
      <c r="F1951" s="1"/>
      <c r="G1951" s="3"/>
      <c r="I1951" s="2"/>
      <c r="J1951" s="2"/>
      <c r="K1951" s="3"/>
      <c r="L1951" s="3"/>
    </row>
    <row r="1952" spans="3:12" x14ac:dyDescent="0.25">
      <c r="C1952" s="3"/>
      <c r="D1952" s="3"/>
      <c r="E1952" s="1"/>
      <c r="F1952" s="1"/>
      <c r="G1952" s="3"/>
      <c r="I1952" s="2"/>
      <c r="J1952" s="2"/>
      <c r="K1952" s="3"/>
      <c r="L1952" s="3"/>
    </row>
    <row r="1953" spans="3:12" x14ac:dyDescent="0.25">
      <c r="C1953" s="3"/>
      <c r="D1953" s="3"/>
      <c r="E1953" s="1"/>
      <c r="F1953" s="1"/>
      <c r="G1953" s="3"/>
      <c r="I1953" s="2"/>
      <c r="J1953" s="2"/>
      <c r="K1953" s="3"/>
      <c r="L1953" s="3"/>
    </row>
    <row r="1954" spans="3:12" x14ac:dyDescent="0.25">
      <c r="C1954" s="3"/>
      <c r="D1954" s="3"/>
      <c r="E1954" s="1"/>
      <c r="F1954" s="1"/>
      <c r="G1954" s="3"/>
      <c r="I1954" s="2"/>
      <c r="J1954" s="2"/>
      <c r="K1954" s="3"/>
      <c r="L1954" s="3"/>
    </row>
    <row r="1955" spans="3:12" x14ac:dyDescent="0.25">
      <c r="C1955" s="3"/>
      <c r="D1955" s="3"/>
      <c r="E1955" s="1"/>
      <c r="F1955" s="1"/>
      <c r="G1955" s="3"/>
      <c r="I1955" s="2"/>
      <c r="J1955" s="2"/>
      <c r="K1955" s="3"/>
      <c r="L1955" s="3"/>
    </row>
    <row r="1956" spans="3:12" x14ac:dyDescent="0.25">
      <c r="C1956" s="3"/>
      <c r="D1956" s="3"/>
      <c r="E1956" s="1"/>
      <c r="F1956" s="1"/>
      <c r="G1956" s="3"/>
      <c r="I1956" s="2"/>
      <c r="J1956" s="2"/>
      <c r="K1956" s="3"/>
      <c r="L1956" s="3"/>
    </row>
    <row r="1957" spans="3:12" x14ac:dyDescent="0.25">
      <c r="C1957" s="3"/>
      <c r="D1957" s="3"/>
      <c r="E1957" s="1"/>
      <c r="F1957" s="1"/>
      <c r="G1957" s="3"/>
      <c r="I1957" s="2"/>
      <c r="J1957" s="2"/>
      <c r="K1957" s="3"/>
      <c r="L1957" s="3"/>
    </row>
    <row r="1958" spans="3:12" x14ac:dyDescent="0.25">
      <c r="C1958" s="3"/>
      <c r="D1958" s="3"/>
      <c r="E1958" s="1"/>
      <c r="F1958" s="1"/>
      <c r="G1958" s="3"/>
      <c r="I1958" s="2"/>
      <c r="J1958" s="2"/>
      <c r="K1958" s="3"/>
      <c r="L1958" s="3"/>
    </row>
    <row r="1959" spans="3:12" x14ac:dyDescent="0.25">
      <c r="C1959" s="3"/>
      <c r="D1959" s="3"/>
      <c r="E1959" s="1"/>
      <c r="F1959" s="1"/>
      <c r="G1959" s="3"/>
      <c r="I1959" s="2"/>
      <c r="J1959" s="2"/>
      <c r="K1959" s="3"/>
      <c r="L1959" s="3"/>
    </row>
    <row r="1960" spans="3:12" x14ac:dyDescent="0.25">
      <c r="C1960" s="3"/>
      <c r="D1960" s="3"/>
      <c r="E1960" s="1"/>
      <c r="F1960" s="1"/>
      <c r="G1960" s="3"/>
      <c r="I1960" s="2"/>
      <c r="J1960" s="2"/>
      <c r="K1960" s="3"/>
      <c r="L1960" s="3"/>
    </row>
    <row r="1961" spans="3:12" x14ac:dyDescent="0.25">
      <c r="C1961" s="3"/>
      <c r="D1961" s="3"/>
      <c r="E1961" s="1"/>
      <c r="F1961" s="1"/>
      <c r="G1961" s="3"/>
      <c r="I1961" s="2"/>
      <c r="J1961" s="2"/>
      <c r="K1961" s="3"/>
      <c r="L1961" s="3"/>
    </row>
    <row r="1962" spans="3:12" x14ac:dyDescent="0.25">
      <c r="C1962" s="3"/>
      <c r="D1962" s="3"/>
      <c r="E1962" s="1"/>
      <c r="F1962" s="1"/>
      <c r="G1962" s="3"/>
      <c r="I1962" s="2"/>
      <c r="J1962" s="2"/>
      <c r="K1962" s="3"/>
      <c r="L1962" s="3"/>
    </row>
    <row r="1963" spans="3:12" x14ac:dyDescent="0.25">
      <c r="C1963" s="3"/>
      <c r="D1963" s="3"/>
      <c r="E1963" s="1"/>
      <c r="F1963" s="1"/>
      <c r="G1963" s="3"/>
      <c r="I1963" s="2"/>
      <c r="J1963" s="2"/>
      <c r="K1963" s="3"/>
      <c r="L1963" s="3"/>
    </row>
    <row r="1964" spans="3:12" x14ac:dyDescent="0.25">
      <c r="C1964" s="3"/>
      <c r="D1964" s="3"/>
      <c r="E1964" s="1"/>
      <c r="F1964" s="1"/>
      <c r="G1964" s="3"/>
      <c r="I1964" s="2"/>
      <c r="J1964" s="2"/>
      <c r="K1964" s="3"/>
      <c r="L1964" s="3"/>
    </row>
    <row r="1965" spans="3:12" x14ac:dyDescent="0.25">
      <c r="C1965" s="3"/>
      <c r="D1965" s="3"/>
      <c r="E1965" s="1"/>
      <c r="F1965" s="1"/>
      <c r="G1965" s="3"/>
      <c r="I1965" s="2"/>
      <c r="J1965" s="2"/>
      <c r="K1965" s="3"/>
      <c r="L1965" s="3"/>
    </row>
    <row r="1966" spans="3:12" x14ac:dyDescent="0.25">
      <c r="C1966" s="3"/>
      <c r="D1966" s="3"/>
      <c r="E1966" s="1"/>
      <c r="F1966" s="1"/>
      <c r="G1966" s="3"/>
      <c r="I1966" s="2"/>
      <c r="J1966" s="2"/>
      <c r="K1966" s="3"/>
      <c r="L1966" s="3"/>
    </row>
    <row r="1967" spans="3:12" x14ac:dyDescent="0.25">
      <c r="C1967" s="3"/>
      <c r="D1967" s="3"/>
      <c r="E1967" s="1"/>
      <c r="F1967" s="1"/>
      <c r="G1967" s="3"/>
      <c r="I1967" s="2"/>
      <c r="J1967" s="2"/>
      <c r="K1967" s="3"/>
      <c r="L1967" s="3"/>
    </row>
    <row r="1968" spans="3:12" x14ac:dyDescent="0.25">
      <c r="C1968" s="3"/>
      <c r="D1968" s="3"/>
      <c r="E1968" s="1"/>
      <c r="F1968" s="1"/>
      <c r="G1968" s="3"/>
      <c r="I1968" s="2"/>
      <c r="J1968" s="2"/>
      <c r="K1968" s="3"/>
      <c r="L1968" s="3"/>
    </row>
    <row r="1969" spans="3:12" x14ac:dyDescent="0.25">
      <c r="C1969" s="3"/>
      <c r="D1969" s="3"/>
      <c r="E1969" s="1"/>
      <c r="F1969" s="1"/>
      <c r="G1969" s="3"/>
      <c r="I1969" s="2"/>
      <c r="J1969" s="2"/>
      <c r="K1969" s="3"/>
      <c r="L1969" s="3"/>
    </row>
    <row r="1970" spans="3:12" x14ac:dyDescent="0.25">
      <c r="C1970" s="3"/>
      <c r="D1970" s="3"/>
      <c r="E1970" s="1"/>
      <c r="F1970" s="1"/>
      <c r="G1970" s="3"/>
      <c r="I1970" s="2"/>
      <c r="J1970" s="2"/>
      <c r="K1970" s="3"/>
      <c r="L1970" s="3"/>
    </row>
    <row r="1971" spans="3:12" x14ac:dyDescent="0.25">
      <c r="C1971" s="3"/>
      <c r="D1971" s="3"/>
      <c r="E1971" s="1"/>
      <c r="F1971" s="1"/>
      <c r="G1971" s="3"/>
      <c r="I1971" s="2"/>
      <c r="J1971" s="2"/>
      <c r="K1971" s="3"/>
      <c r="L1971" s="3"/>
    </row>
    <row r="1972" spans="3:12" x14ac:dyDescent="0.25">
      <c r="C1972" s="3"/>
      <c r="D1972" s="3"/>
      <c r="E1972" s="1"/>
      <c r="F1972" s="1"/>
      <c r="G1972" s="3"/>
      <c r="I1972" s="2"/>
      <c r="J1972" s="2"/>
      <c r="K1972" s="3"/>
      <c r="L1972" s="3"/>
    </row>
    <row r="1973" spans="3:12" x14ac:dyDescent="0.25">
      <c r="C1973" s="3"/>
      <c r="D1973" s="3"/>
      <c r="E1973" s="1"/>
      <c r="F1973" s="1"/>
      <c r="G1973" s="3"/>
      <c r="I1973" s="2"/>
      <c r="J1973" s="2"/>
      <c r="K1973" s="3"/>
      <c r="L1973" s="3"/>
    </row>
    <row r="1974" spans="3:12" x14ac:dyDescent="0.25">
      <c r="C1974" s="3"/>
      <c r="D1974" s="3"/>
      <c r="E1974" s="1"/>
      <c r="F1974" s="1"/>
      <c r="G1974" s="3"/>
      <c r="I1974" s="2"/>
      <c r="J1974" s="2"/>
      <c r="K1974" s="3"/>
      <c r="L1974" s="3"/>
    </row>
    <row r="1975" spans="3:12" x14ac:dyDescent="0.25">
      <c r="C1975" s="3"/>
      <c r="D1975" s="3"/>
      <c r="E1975" s="1"/>
      <c r="F1975" s="1"/>
      <c r="G1975" s="3"/>
      <c r="I1975" s="2"/>
      <c r="J1975" s="2"/>
      <c r="K1975" s="3"/>
      <c r="L1975" s="3"/>
    </row>
    <row r="1976" spans="3:12" x14ac:dyDescent="0.25">
      <c r="C1976" s="3"/>
      <c r="D1976" s="3"/>
      <c r="E1976" s="1"/>
      <c r="F1976" s="1"/>
      <c r="G1976" s="3"/>
      <c r="I1976" s="2"/>
      <c r="J1976" s="2"/>
      <c r="K1976" s="3"/>
      <c r="L1976" s="3"/>
    </row>
    <row r="1977" spans="3:12" x14ac:dyDescent="0.25">
      <c r="C1977" s="3"/>
      <c r="D1977" s="3"/>
      <c r="E1977" s="1"/>
      <c r="F1977" s="1"/>
      <c r="G1977" s="3"/>
      <c r="I1977" s="2"/>
      <c r="J1977" s="2"/>
      <c r="K1977" s="3"/>
      <c r="L1977" s="3"/>
    </row>
    <row r="1978" spans="3:12" x14ac:dyDescent="0.25">
      <c r="C1978" s="3"/>
      <c r="D1978" s="3"/>
      <c r="E1978" s="1"/>
      <c r="F1978" s="1"/>
      <c r="G1978" s="3"/>
      <c r="I1978" s="2"/>
      <c r="J1978" s="2"/>
      <c r="K1978" s="3"/>
      <c r="L1978" s="3"/>
    </row>
    <row r="1979" spans="3:12" x14ac:dyDescent="0.25">
      <c r="C1979" s="3"/>
      <c r="D1979" s="3"/>
      <c r="E1979" s="1"/>
      <c r="F1979" s="1"/>
      <c r="G1979" s="3"/>
      <c r="I1979" s="2"/>
      <c r="J1979" s="2"/>
      <c r="K1979" s="3"/>
      <c r="L1979" s="3"/>
    </row>
    <row r="1980" spans="3:12" x14ac:dyDescent="0.25">
      <c r="C1980" s="3"/>
      <c r="D1980" s="3"/>
      <c r="E1980" s="1"/>
      <c r="F1980" s="1"/>
      <c r="G1980" s="3"/>
      <c r="I1980" s="2"/>
      <c r="J1980" s="2"/>
      <c r="K1980" s="3"/>
      <c r="L1980" s="3"/>
    </row>
    <row r="1981" spans="3:12" x14ac:dyDescent="0.25">
      <c r="C1981" s="3"/>
      <c r="D1981" s="3"/>
      <c r="E1981" s="1"/>
      <c r="F1981" s="1"/>
      <c r="G1981" s="3"/>
      <c r="I1981" s="2"/>
      <c r="J1981" s="2"/>
      <c r="K1981" s="3"/>
      <c r="L1981" s="3"/>
    </row>
    <row r="1982" spans="3:12" x14ac:dyDescent="0.25">
      <c r="C1982" s="3"/>
      <c r="D1982" s="3"/>
      <c r="E1982" s="1"/>
      <c r="F1982" s="1"/>
      <c r="G1982" s="3"/>
      <c r="I1982" s="2"/>
      <c r="J1982" s="2"/>
      <c r="K1982" s="3"/>
      <c r="L1982" s="3"/>
    </row>
    <row r="1983" spans="3:12" x14ac:dyDescent="0.25">
      <c r="C1983" s="3"/>
      <c r="D1983" s="3"/>
      <c r="E1983" s="1"/>
      <c r="F1983" s="1"/>
      <c r="G1983" s="3"/>
      <c r="I1983" s="2"/>
      <c r="J1983" s="2"/>
      <c r="K1983" s="3"/>
      <c r="L1983" s="3"/>
    </row>
    <row r="1984" spans="3:12" x14ac:dyDescent="0.25">
      <c r="C1984" s="3"/>
      <c r="D1984" s="3"/>
      <c r="E1984" s="1"/>
      <c r="F1984" s="1"/>
      <c r="G1984" s="3"/>
      <c r="I1984" s="2"/>
      <c r="J1984" s="2"/>
      <c r="K1984" s="3"/>
      <c r="L1984" s="3"/>
    </row>
    <row r="1985" spans="3:12" x14ac:dyDescent="0.25">
      <c r="C1985" s="3"/>
      <c r="D1985" s="3"/>
      <c r="E1985" s="1"/>
      <c r="F1985" s="1"/>
      <c r="G1985" s="3"/>
      <c r="I1985" s="2"/>
      <c r="J1985" s="2"/>
      <c r="K1985" s="3"/>
      <c r="L1985" s="3"/>
    </row>
    <row r="1986" spans="3:12" x14ac:dyDescent="0.25">
      <c r="C1986" s="3"/>
      <c r="D1986" s="3"/>
      <c r="E1986" s="1"/>
      <c r="F1986" s="1"/>
      <c r="G1986" s="3"/>
      <c r="I1986" s="2"/>
      <c r="J1986" s="2"/>
      <c r="K1986" s="3"/>
      <c r="L1986" s="3"/>
    </row>
    <row r="1987" spans="3:12" x14ac:dyDescent="0.25">
      <c r="C1987" s="3"/>
      <c r="D1987" s="3"/>
      <c r="E1987" s="1"/>
      <c r="F1987" s="1"/>
      <c r="G1987" s="3"/>
      <c r="I1987" s="2"/>
      <c r="J1987" s="2"/>
      <c r="K1987" s="3"/>
      <c r="L1987" s="3"/>
    </row>
    <row r="1988" spans="3:12" x14ac:dyDescent="0.25">
      <c r="C1988" s="3"/>
      <c r="D1988" s="3"/>
      <c r="E1988" s="1"/>
      <c r="F1988" s="1"/>
      <c r="G1988" s="3"/>
      <c r="I1988" s="2"/>
      <c r="J1988" s="2"/>
      <c r="K1988" s="3"/>
      <c r="L1988" s="3"/>
    </row>
    <row r="1989" spans="3:12" x14ac:dyDescent="0.25">
      <c r="C1989" s="3"/>
      <c r="D1989" s="3"/>
      <c r="E1989" s="1"/>
      <c r="F1989" s="1"/>
      <c r="G1989" s="3"/>
      <c r="I1989" s="2"/>
      <c r="J1989" s="2"/>
      <c r="K1989" s="3"/>
      <c r="L1989" s="3"/>
    </row>
    <row r="1990" spans="3:12" x14ac:dyDescent="0.25">
      <c r="C1990" s="3"/>
      <c r="D1990" s="3"/>
      <c r="E1990" s="1"/>
      <c r="F1990" s="1"/>
      <c r="G1990" s="3"/>
      <c r="I1990" s="2"/>
      <c r="J1990" s="2"/>
      <c r="K1990" s="3"/>
      <c r="L1990" s="3"/>
    </row>
    <row r="1991" spans="3:12" x14ac:dyDescent="0.25">
      <c r="C1991" s="3"/>
      <c r="D1991" s="3"/>
      <c r="E1991" s="1"/>
      <c r="F1991" s="1"/>
      <c r="G1991" s="3"/>
      <c r="I1991" s="2"/>
      <c r="J1991" s="2"/>
      <c r="K1991" s="3"/>
      <c r="L1991" s="3"/>
    </row>
    <row r="1992" spans="3:12" x14ac:dyDescent="0.25">
      <c r="C1992" s="3"/>
      <c r="D1992" s="3"/>
      <c r="E1992" s="1"/>
      <c r="F1992" s="1"/>
      <c r="G1992" s="3"/>
      <c r="I1992" s="2"/>
      <c r="J1992" s="2"/>
      <c r="K1992" s="3"/>
      <c r="L1992" s="3"/>
    </row>
    <row r="1993" spans="3:12" x14ac:dyDescent="0.25">
      <c r="C1993" s="3"/>
      <c r="D1993" s="3"/>
      <c r="E1993" s="1"/>
      <c r="F1993" s="1"/>
      <c r="G1993" s="3"/>
      <c r="I1993" s="2"/>
      <c r="J1993" s="2"/>
      <c r="K1993" s="3"/>
      <c r="L1993" s="3"/>
    </row>
    <row r="1994" spans="3:12" x14ac:dyDescent="0.25">
      <c r="C1994" s="3"/>
      <c r="D1994" s="3"/>
      <c r="E1994" s="1"/>
      <c r="F1994" s="1"/>
      <c r="G1994" s="3"/>
      <c r="I1994" s="2"/>
      <c r="J1994" s="2"/>
      <c r="K1994" s="3"/>
      <c r="L1994" s="3"/>
    </row>
    <row r="1995" spans="3:12" x14ac:dyDescent="0.25">
      <c r="C1995" s="3"/>
      <c r="D1995" s="3"/>
      <c r="E1995" s="1"/>
      <c r="F1995" s="1"/>
      <c r="G1995" s="3"/>
      <c r="I1995" s="2"/>
      <c r="J1995" s="2"/>
      <c r="K1995" s="3"/>
      <c r="L1995" s="3"/>
    </row>
    <row r="1996" spans="3:12" x14ac:dyDescent="0.25">
      <c r="C1996" s="3"/>
      <c r="D1996" s="3"/>
      <c r="E1996" s="1"/>
      <c r="F1996" s="1"/>
      <c r="G1996" s="3"/>
      <c r="I1996" s="2"/>
      <c r="J1996" s="2"/>
      <c r="K1996" s="3"/>
      <c r="L1996" s="3"/>
    </row>
    <row r="1997" spans="3:12" x14ac:dyDescent="0.25">
      <c r="C1997" s="3"/>
      <c r="D1997" s="3"/>
      <c r="E1997" s="1"/>
      <c r="F1997" s="1"/>
      <c r="G1997" s="3"/>
      <c r="I1997" s="2"/>
      <c r="J1997" s="2"/>
      <c r="K1997" s="3"/>
      <c r="L1997" s="3"/>
    </row>
    <row r="1998" spans="3:12" x14ac:dyDescent="0.25">
      <c r="C1998" s="3"/>
      <c r="D1998" s="3"/>
      <c r="E1998" s="1"/>
      <c r="F1998" s="1"/>
      <c r="G1998" s="3"/>
      <c r="I1998" s="2"/>
      <c r="J1998" s="2"/>
      <c r="K1998" s="3"/>
      <c r="L1998" s="3"/>
    </row>
    <row r="1999" spans="3:12" x14ac:dyDescent="0.25">
      <c r="C1999" s="3"/>
      <c r="D1999" s="3"/>
      <c r="E1999" s="1"/>
      <c r="F1999" s="1"/>
      <c r="G1999" s="3"/>
      <c r="I1999" s="2"/>
      <c r="J1999" s="2"/>
      <c r="K1999" s="3"/>
      <c r="L1999" s="3"/>
    </row>
    <row r="2000" spans="3:12" x14ac:dyDescent="0.25">
      <c r="C2000" s="3"/>
      <c r="D2000" s="3"/>
      <c r="E2000" s="1"/>
      <c r="F2000" s="1"/>
      <c r="G2000" s="3"/>
      <c r="I2000" s="2"/>
      <c r="J2000" s="2"/>
      <c r="K2000" s="3"/>
      <c r="L2000" s="3"/>
    </row>
    <row r="2001" spans="3:12" x14ac:dyDescent="0.25">
      <c r="C2001" s="3"/>
      <c r="D2001" s="3"/>
      <c r="E2001" s="1"/>
      <c r="F2001" s="1"/>
      <c r="G2001" s="3"/>
      <c r="I2001" s="2"/>
      <c r="J2001" s="2"/>
      <c r="K2001" s="3"/>
      <c r="L2001" s="3"/>
    </row>
    <row r="2002" spans="3:12" x14ac:dyDescent="0.25">
      <c r="C2002" s="3"/>
      <c r="D2002" s="3"/>
      <c r="E2002" s="1"/>
      <c r="F2002" s="1"/>
      <c r="G2002" s="3"/>
      <c r="I2002" s="2"/>
      <c r="J2002" s="2"/>
      <c r="K2002" s="3"/>
      <c r="L2002" s="3"/>
    </row>
    <row r="2003" spans="3:12" x14ac:dyDescent="0.25">
      <c r="C2003" s="3"/>
      <c r="D2003" s="3"/>
      <c r="E2003" s="1"/>
      <c r="F2003" s="1"/>
      <c r="G2003" s="3"/>
      <c r="I2003" s="2"/>
      <c r="J2003" s="2"/>
      <c r="K2003" s="3"/>
      <c r="L2003" s="3"/>
    </row>
    <row r="2004" spans="3:12" x14ac:dyDescent="0.25">
      <c r="C2004" s="3"/>
      <c r="D2004" s="3"/>
      <c r="E2004" s="1"/>
      <c r="F2004" s="1"/>
      <c r="G2004" s="3"/>
      <c r="I2004" s="2"/>
      <c r="J2004" s="2"/>
      <c r="K2004" s="3"/>
      <c r="L2004" s="3"/>
    </row>
    <row r="2005" spans="3:12" x14ac:dyDescent="0.25">
      <c r="C2005" s="3"/>
      <c r="D2005" s="3"/>
      <c r="E2005" s="1"/>
      <c r="F2005" s="1"/>
      <c r="G2005" s="3"/>
      <c r="I2005" s="2"/>
      <c r="J2005" s="2"/>
      <c r="K2005" s="3"/>
      <c r="L2005" s="3"/>
    </row>
    <row r="2006" spans="3:12" x14ac:dyDescent="0.25">
      <c r="C2006" s="3"/>
      <c r="D2006" s="3"/>
      <c r="E2006" s="1"/>
      <c r="F2006" s="1"/>
      <c r="G2006" s="3"/>
      <c r="I2006" s="2"/>
      <c r="J2006" s="2"/>
      <c r="K2006" s="3"/>
      <c r="L2006" s="3"/>
    </row>
    <row r="2007" spans="3:12" x14ac:dyDescent="0.25">
      <c r="C2007" s="3"/>
      <c r="D2007" s="3"/>
      <c r="E2007" s="1"/>
      <c r="F2007" s="1"/>
      <c r="G2007" s="3"/>
      <c r="I2007" s="2"/>
      <c r="J2007" s="2"/>
      <c r="K2007" s="3"/>
      <c r="L2007" s="3"/>
    </row>
    <row r="2008" spans="3:12" x14ac:dyDescent="0.25">
      <c r="C2008" s="3"/>
      <c r="D2008" s="3"/>
      <c r="E2008" s="1"/>
      <c r="F2008" s="1"/>
      <c r="G2008" s="3"/>
      <c r="I2008" s="2"/>
      <c r="J2008" s="2"/>
      <c r="K2008" s="3"/>
      <c r="L2008" s="3"/>
    </row>
    <row r="2009" spans="3:12" x14ac:dyDescent="0.25">
      <c r="C2009" s="3"/>
      <c r="D2009" s="3"/>
      <c r="E2009" s="1"/>
      <c r="F2009" s="1"/>
      <c r="G2009" s="3"/>
      <c r="I2009" s="2"/>
      <c r="J2009" s="2"/>
      <c r="K2009" s="3"/>
      <c r="L2009" s="3"/>
    </row>
    <row r="2010" spans="3:12" x14ac:dyDescent="0.25">
      <c r="C2010" s="3"/>
      <c r="D2010" s="3"/>
      <c r="E2010" s="1"/>
      <c r="F2010" s="1"/>
      <c r="G2010" s="3"/>
      <c r="I2010" s="2"/>
      <c r="J2010" s="2"/>
      <c r="K2010" s="3"/>
      <c r="L2010" s="3"/>
    </row>
    <row r="2011" spans="3:12" x14ac:dyDescent="0.25">
      <c r="C2011" s="3"/>
      <c r="D2011" s="3"/>
      <c r="E2011" s="1"/>
      <c r="F2011" s="1"/>
      <c r="G2011" s="3"/>
      <c r="I2011" s="2"/>
      <c r="J2011" s="2"/>
      <c r="K2011" s="3"/>
      <c r="L2011" s="3"/>
    </row>
    <row r="2012" spans="3:12" x14ac:dyDescent="0.25">
      <c r="C2012" s="3"/>
      <c r="D2012" s="3"/>
      <c r="E2012" s="1"/>
      <c r="F2012" s="1"/>
      <c r="G2012" s="3"/>
      <c r="I2012" s="2"/>
      <c r="J2012" s="2"/>
      <c r="K2012" s="3"/>
      <c r="L2012" s="3"/>
    </row>
    <row r="2013" spans="3:12" x14ac:dyDescent="0.25">
      <c r="C2013" s="3"/>
      <c r="D2013" s="3"/>
      <c r="E2013" s="1"/>
      <c r="F2013" s="1"/>
      <c r="G2013" s="3"/>
      <c r="I2013" s="2"/>
      <c r="J2013" s="2"/>
      <c r="K2013" s="3"/>
      <c r="L2013" s="3"/>
    </row>
    <row r="2014" spans="3:12" x14ac:dyDescent="0.25">
      <c r="C2014" s="3"/>
      <c r="D2014" s="3"/>
      <c r="E2014" s="1"/>
      <c r="F2014" s="1"/>
      <c r="G2014" s="3"/>
      <c r="I2014" s="2"/>
      <c r="J2014" s="2"/>
      <c r="K2014" s="3"/>
      <c r="L2014" s="3"/>
    </row>
    <row r="2015" spans="3:12" x14ac:dyDescent="0.25">
      <c r="C2015" s="3"/>
      <c r="D2015" s="3"/>
      <c r="E2015" s="1"/>
      <c r="F2015" s="1"/>
      <c r="G2015" s="3"/>
      <c r="I2015" s="2"/>
      <c r="J2015" s="2"/>
      <c r="K2015" s="3"/>
      <c r="L2015" s="3"/>
    </row>
    <row r="2016" spans="3:12" x14ac:dyDescent="0.25">
      <c r="C2016" s="3"/>
      <c r="D2016" s="3"/>
      <c r="E2016" s="1"/>
      <c r="F2016" s="1"/>
      <c r="G2016" s="3"/>
      <c r="I2016" s="2"/>
      <c r="J2016" s="2"/>
      <c r="K2016" s="3"/>
      <c r="L2016" s="3"/>
    </row>
    <row r="2017" spans="3:12" x14ac:dyDescent="0.25">
      <c r="C2017" s="3"/>
      <c r="D2017" s="3"/>
      <c r="E2017" s="1"/>
      <c r="F2017" s="1"/>
      <c r="G2017" s="3"/>
      <c r="I2017" s="2"/>
      <c r="J2017" s="2"/>
      <c r="K2017" s="3"/>
      <c r="L2017" s="3"/>
    </row>
    <row r="2018" spans="3:12" x14ac:dyDescent="0.25">
      <c r="C2018" s="3"/>
      <c r="D2018" s="3"/>
      <c r="E2018" s="1"/>
      <c r="F2018" s="1"/>
      <c r="G2018" s="3"/>
      <c r="I2018" s="2"/>
      <c r="J2018" s="2"/>
      <c r="K2018" s="3"/>
      <c r="L2018" s="3"/>
    </row>
    <row r="2019" spans="3:12" x14ac:dyDescent="0.25">
      <c r="C2019" s="3"/>
      <c r="D2019" s="3"/>
      <c r="E2019" s="1"/>
      <c r="F2019" s="1"/>
      <c r="G2019" s="3"/>
      <c r="I2019" s="2"/>
      <c r="J2019" s="2"/>
      <c r="K2019" s="3"/>
      <c r="L2019" s="3"/>
    </row>
    <row r="2020" spans="3:12" x14ac:dyDescent="0.25">
      <c r="C2020" s="3"/>
      <c r="D2020" s="3"/>
      <c r="E2020" s="1"/>
      <c r="F2020" s="1"/>
      <c r="G2020" s="3"/>
      <c r="I2020" s="2"/>
      <c r="J2020" s="2"/>
      <c r="K2020" s="3"/>
      <c r="L2020" s="3"/>
    </row>
    <row r="2021" spans="3:12" x14ac:dyDescent="0.25">
      <c r="C2021" s="3"/>
      <c r="D2021" s="3"/>
      <c r="E2021" s="1"/>
      <c r="F2021" s="1"/>
      <c r="G2021" s="3"/>
      <c r="I2021" s="2"/>
      <c r="J2021" s="2"/>
      <c r="K2021" s="3"/>
      <c r="L2021" s="3"/>
    </row>
    <row r="2022" spans="3:12" x14ac:dyDescent="0.25">
      <c r="C2022" s="3"/>
      <c r="D2022" s="3"/>
      <c r="E2022" s="1"/>
      <c r="F2022" s="1"/>
      <c r="G2022" s="3"/>
      <c r="I2022" s="2"/>
      <c r="J2022" s="2"/>
      <c r="K2022" s="3"/>
      <c r="L2022" s="3"/>
    </row>
    <row r="2023" spans="3:12" x14ac:dyDescent="0.25">
      <c r="C2023" s="3"/>
      <c r="D2023" s="3"/>
      <c r="E2023" s="1"/>
      <c r="F2023" s="1"/>
      <c r="G2023" s="3"/>
      <c r="I2023" s="2"/>
      <c r="J2023" s="2"/>
      <c r="K2023" s="3"/>
      <c r="L2023" s="3"/>
    </row>
    <row r="2024" spans="3:12" x14ac:dyDescent="0.25">
      <c r="C2024" s="3"/>
      <c r="D2024" s="3"/>
      <c r="E2024" s="1"/>
      <c r="F2024" s="1"/>
      <c r="G2024" s="3"/>
      <c r="I2024" s="2"/>
      <c r="J2024" s="2"/>
      <c r="K2024" s="3"/>
      <c r="L2024" s="3"/>
    </row>
    <row r="2025" spans="3:12" x14ac:dyDescent="0.25">
      <c r="C2025" s="3"/>
      <c r="D2025" s="3"/>
      <c r="E2025" s="1"/>
      <c r="F2025" s="1"/>
      <c r="G2025" s="3"/>
      <c r="I2025" s="2"/>
      <c r="J2025" s="2"/>
      <c r="K2025" s="3"/>
      <c r="L2025" s="3"/>
    </row>
    <row r="2026" spans="3:12" x14ac:dyDescent="0.25">
      <c r="C2026" s="3"/>
      <c r="D2026" s="3"/>
      <c r="E2026" s="1"/>
      <c r="F2026" s="1"/>
      <c r="G2026" s="3"/>
      <c r="I2026" s="2"/>
      <c r="J2026" s="2"/>
      <c r="K2026" s="3"/>
      <c r="L2026" s="3"/>
    </row>
    <row r="2027" spans="3:12" x14ac:dyDescent="0.25">
      <c r="C2027" s="3"/>
      <c r="D2027" s="3"/>
      <c r="E2027" s="1"/>
      <c r="F2027" s="1"/>
      <c r="G2027" s="3"/>
      <c r="I2027" s="2"/>
      <c r="J2027" s="2"/>
      <c r="K2027" s="3"/>
      <c r="L2027" s="3"/>
    </row>
    <row r="2028" spans="3:12" x14ac:dyDescent="0.25">
      <c r="C2028" s="3"/>
      <c r="D2028" s="3"/>
      <c r="E2028" s="1"/>
      <c r="F2028" s="1"/>
      <c r="G2028" s="3"/>
      <c r="I2028" s="2"/>
      <c r="J2028" s="2"/>
      <c r="K2028" s="3"/>
      <c r="L2028" s="3"/>
    </row>
    <row r="2029" spans="3:12" x14ac:dyDescent="0.25">
      <c r="C2029" s="3"/>
      <c r="D2029" s="3"/>
      <c r="E2029" s="1"/>
      <c r="F2029" s="1"/>
      <c r="G2029" s="3"/>
      <c r="I2029" s="2"/>
      <c r="J2029" s="2"/>
      <c r="K2029" s="3"/>
      <c r="L2029" s="3"/>
    </row>
    <row r="2030" spans="3:12" x14ac:dyDescent="0.25">
      <c r="C2030" s="3"/>
      <c r="D2030" s="3"/>
      <c r="E2030" s="1"/>
      <c r="F2030" s="1"/>
      <c r="G2030" s="3"/>
      <c r="I2030" s="2"/>
      <c r="J2030" s="2"/>
      <c r="K2030" s="3"/>
      <c r="L2030" s="3"/>
    </row>
    <row r="2031" spans="3:12" x14ac:dyDescent="0.25">
      <c r="C2031" s="3"/>
      <c r="D2031" s="3"/>
      <c r="E2031" s="1"/>
      <c r="F2031" s="1"/>
      <c r="G2031" s="3"/>
      <c r="I2031" s="2"/>
      <c r="J2031" s="2"/>
      <c r="K2031" s="3"/>
      <c r="L2031" s="3"/>
    </row>
    <row r="2032" spans="3:12" x14ac:dyDescent="0.25">
      <c r="C2032" s="3"/>
      <c r="D2032" s="3"/>
      <c r="E2032" s="1"/>
      <c r="F2032" s="1"/>
      <c r="G2032" s="3"/>
      <c r="I2032" s="2"/>
      <c r="J2032" s="2"/>
      <c r="K2032" s="3"/>
      <c r="L2032" s="3"/>
    </row>
    <row r="2033" spans="3:12" x14ac:dyDescent="0.25">
      <c r="C2033" s="3"/>
      <c r="D2033" s="3"/>
      <c r="E2033" s="1"/>
      <c r="F2033" s="1"/>
      <c r="G2033" s="3"/>
      <c r="I2033" s="2"/>
      <c r="J2033" s="2"/>
      <c r="K2033" s="3"/>
      <c r="L2033" s="3"/>
    </row>
    <row r="2034" spans="3:12" x14ac:dyDescent="0.25">
      <c r="C2034" s="3"/>
      <c r="D2034" s="3"/>
      <c r="E2034" s="1"/>
      <c r="F2034" s="1"/>
      <c r="G2034" s="3"/>
      <c r="I2034" s="2"/>
      <c r="J2034" s="2"/>
      <c r="K2034" s="3"/>
      <c r="L2034" s="3"/>
    </row>
    <row r="2035" spans="3:12" x14ac:dyDescent="0.25">
      <c r="C2035" s="3"/>
      <c r="D2035" s="3"/>
      <c r="E2035" s="1"/>
      <c r="F2035" s="1"/>
      <c r="G2035" s="3"/>
      <c r="I2035" s="2"/>
      <c r="J2035" s="2"/>
      <c r="K2035" s="3"/>
      <c r="L2035" s="3"/>
    </row>
    <row r="2036" spans="3:12" x14ac:dyDescent="0.25">
      <c r="C2036" s="3"/>
      <c r="D2036" s="3"/>
      <c r="E2036" s="1"/>
      <c r="F2036" s="1"/>
      <c r="G2036" s="3"/>
      <c r="I2036" s="2"/>
      <c r="J2036" s="2"/>
      <c r="K2036" s="3"/>
      <c r="L2036" s="3"/>
    </row>
    <row r="2037" spans="3:12" x14ac:dyDescent="0.25">
      <c r="C2037" s="3"/>
      <c r="D2037" s="3"/>
      <c r="E2037" s="1"/>
      <c r="F2037" s="1"/>
      <c r="G2037" s="3"/>
      <c r="I2037" s="2"/>
      <c r="J2037" s="2"/>
      <c r="K2037" s="3"/>
      <c r="L2037" s="3"/>
    </row>
    <row r="2038" spans="3:12" x14ac:dyDescent="0.25">
      <c r="C2038" s="3"/>
      <c r="D2038" s="3"/>
      <c r="E2038" s="1"/>
      <c r="F2038" s="1"/>
      <c r="G2038" s="3"/>
      <c r="I2038" s="2"/>
      <c r="J2038" s="2"/>
      <c r="K2038" s="3"/>
      <c r="L2038" s="3"/>
    </row>
    <row r="2039" spans="3:12" x14ac:dyDescent="0.25">
      <c r="C2039" s="3"/>
      <c r="D2039" s="3"/>
      <c r="E2039" s="1"/>
      <c r="F2039" s="1"/>
      <c r="G2039" s="3"/>
      <c r="I2039" s="2"/>
      <c r="J2039" s="2"/>
      <c r="K2039" s="3"/>
      <c r="L2039" s="3"/>
    </row>
    <row r="2040" spans="3:12" x14ac:dyDescent="0.25">
      <c r="C2040" s="3"/>
      <c r="D2040" s="3"/>
      <c r="E2040" s="1"/>
      <c r="F2040" s="1"/>
      <c r="G2040" s="3"/>
      <c r="I2040" s="2"/>
      <c r="J2040" s="2"/>
      <c r="K2040" s="3"/>
      <c r="L2040" s="3"/>
    </row>
    <row r="2041" spans="3:12" x14ac:dyDescent="0.25">
      <c r="C2041" s="3"/>
      <c r="D2041" s="3"/>
      <c r="E2041" s="1"/>
      <c r="F2041" s="1"/>
      <c r="G2041" s="3"/>
      <c r="I2041" s="2"/>
      <c r="J2041" s="2"/>
      <c r="K2041" s="3"/>
      <c r="L2041" s="3"/>
    </row>
    <row r="2042" spans="3:12" x14ac:dyDescent="0.25">
      <c r="C2042" s="3"/>
      <c r="D2042" s="3"/>
      <c r="E2042" s="1"/>
      <c r="F2042" s="1"/>
      <c r="G2042" s="3"/>
      <c r="I2042" s="2"/>
      <c r="J2042" s="2"/>
      <c r="K2042" s="3"/>
      <c r="L2042" s="3"/>
    </row>
    <row r="2043" spans="3:12" x14ac:dyDescent="0.25">
      <c r="C2043" s="3"/>
      <c r="D2043" s="3"/>
      <c r="E2043" s="1"/>
      <c r="F2043" s="1"/>
      <c r="G2043" s="3"/>
      <c r="I2043" s="2"/>
      <c r="J2043" s="2"/>
      <c r="K2043" s="3"/>
      <c r="L2043" s="3"/>
    </row>
    <row r="2044" spans="3:12" x14ac:dyDescent="0.25">
      <c r="C2044" s="3"/>
      <c r="D2044" s="3"/>
      <c r="E2044" s="1"/>
      <c r="F2044" s="1"/>
      <c r="G2044" s="3"/>
      <c r="I2044" s="2"/>
      <c r="J2044" s="2"/>
      <c r="K2044" s="3"/>
      <c r="L2044" s="3"/>
    </row>
    <row r="2045" spans="3:12" x14ac:dyDescent="0.25">
      <c r="C2045" s="3"/>
      <c r="D2045" s="3"/>
      <c r="E2045" s="1"/>
      <c r="F2045" s="1"/>
      <c r="G2045" s="3"/>
      <c r="I2045" s="2"/>
      <c r="J2045" s="2"/>
      <c r="K2045" s="3"/>
      <c r="L2045" s="3"/>
    </row>
    <row r="2046" spans="3:12" x14ac:dyDescent="0.25">
      <c r="C2046" s="3"/>
      <c r="D2046" s="3"/>
      <c r="E2046" s="1"/>
      <c r="F2046" s="1"/>
      <c r="G2046" s="3"/>
      <c r="I2046" s="2"/>
      <c r="J2046" s="2"/>
      <c r="K2046" s="3"/>
      <c r="L2046" s="3"/>
    </row>
    <row r="2047" spans="3:12" x14ac:dyDescent="0.25">
      <c r="C2047" s="3"/>
      <c r="D2047" s="3"/>
      <c r="E2047" s="1"/>
      <c r="F2047" s="1"/>
      <c r="G2047" s="3"/>
      <c r="I2047" s="2"/>
      <c r="J2047" s="2"/>
      <c r="K2047" s="3"/>
      <c r="L2047" s="3"/>
    </row>
    <row r="2048" spans="3:12" x14ac:dyDescent="0.25">
      <c r="C2048" s="3"/>
      <c r="D2048" s="3"/>
      <c r="E2048" s="1"/>
      <c r="F2048" s="1"/>
      <c r="G2048" s="3"/>
      <c r="I2048" s="2"/>
      <c r="J2048" s="2"/>
      <c r="K2048" s="3"/>
      <c r="L2048" s="3"/>
    </row>
    <row r="2049" spans="3:12" x14ac:dyDescent="0.25">
      <c r="C2049" s="3"/>
      <c r="D2049" s="3"/>
      <c r="E2049" s="1"/>
      <c r="F2049" s="1"/>
      <c r="G2049" s="3"/>
      <c r="I2049" s="2"/>
      <c r="J2049" s="2"/>
      <c r="K2049" s="3"/>
      <c r="L2049" s="3"/>
    </row>
    <row r="2050" spans="3:12" x14ac:dyDescent="0.25">
      <c r="C2050" s="3"/>
      <c r="D2050" s="3"/>
      <c r="E2050" s="1"/>
      <c r="F2050" s="1"/>
      <c r="G2050" s="3"/>
      <c r="I2050" s="2"/>
      <c r="J2050" s="2"/>
      <c r="K2050" s="3"/>
      <c r="L2050" s="3"/>
    </row>
    <row r="2051" spans="3:12" x14ac:dyDescent="0.25">
      <c r="C2051" s="3"/>
      <c r="D2051" s="3"/>
      <c r="E2051" s="1"/>
      <c r="F2051" s="1"/>
      <c r="G2051" s="3"/>
      <c r="I2051" s="2"/>
      <c r="J2051" s="2"/>
      <c r="K2051" s="3"/>
      <c r="L2051" s="3"/>
    </row>
    <row r="2052" spans="3:12" x14ac:dyDescent="0.25">
      <c r="C2052" s="3"/>
      <c r="D2052" s="3"/>
      <c r="E2052" s="1"/>
      <c r="F2052" s="1"/>
      <c r="G2052" s="3"/>
      <c r="I2052" s="2"/>
      <c r="J2052" s="2"/>
      <c r="K2052" s="3"/>
      <c r="L2052" s="3"/>
    </row>
    <row r="2053" spans="3:12" x14ac:dyDescent="0.25">
      <c r="C2053" s="3"/>
      <c r="D2053" s="3"/>
      <c r="E2053" s="1"/>
      <c r="F2053" s="1"/>
      <c r="G2053" s="3"/>
      <c r="I2053" s="2"/>
      <c r="J2053" s="2"/>
      <c r="K2053" s="3"/>
      <c r="L2053" s="3"/>
    </row>
    <row r="2054" spans="3:12" x14ac:dyDescent="0.25">
      <c r="C2054" s="3"/>
      <c r="D2054" s="3"/>
      <c r="E2054" s="1"/>
      <c r="F2054" s="1"/>
      <c r="G2054" s="3"/>
      <c r="I2054" s="2"/>
      <c r="J2054" s="2"/>
      <c r="K2054" s="3"/>
      <c r="L2054" s="3"/>
    </row>
    <row r="2055" spans="3:12" x14ac:dyDescent="0.25">
      <c r="C2055" s="3"/>
      <c r="D2055" s="3"/>
      <c r="E2055" s="1"/>
      <c r="F2055" s="1"/>
      <c r="G2055" s="3"/>
      <c r="I2055" s="2"/>
      <c r="J2055" s="2"/>
      <c r="K2055" s="3"/>
      <c r="L2055" s="3"/>
    </row>
    <row r="2056" spans="3:12" x14ac:dyDescent="0.25">
      <c r="C2056" s="3"/>
      <c r="D2056" s="3"/>
      <c r="E2056" s="1"/>
      <c r="F2056" s="1"/>
      <c r="G2056" s="3"/>
      <c r="I2056" s="2"/>
      <c r="J2056" s="2"/>
      <c r="K2056" s="3"/>
      <c r="L2056" s="3"/>
    </row>
    <row r="2057" spans="3:12" x14ac:dyDescent="0.25">
      <c r="C2057" s="3"/>
      <c r="D2057" s="3"/>
      <c r="E2057" s="1"/>
      <c r="F2057" s="1"/>
      <c r="G2057" s="3"/>
      <c r="I2057" s="2"/>
      <c r="J2057" s="2"/>
      <c r="K2057" s="3"/>
      <c r="L2057" s="3"/>
    </row>
    <row r="2058" spans="3:12" x14ac:dyDescent="0.25">
      <c r="C2058" s="3"/>
      <c r="D2058" s="3"/>
      <c r="E2058" s="1"/>
      <c r="F2058" s="1"/>
      <c r="G2058" s="3"/>
      <c r="I2058" s="2"/>
      <c r="J2058" s="2"/>
      <c r="K2058" s="3"/>
      <c r="L2058" s="3"/>
    </row>
    <row r="2059" spans="3:12" x14ac:dyDescent="0.25">
      <c r="C2059" s="3"/>
      <c r="D2059" s="3"/>
      <c r="E2059" s="1"/>
      <c r="F2059" s="1"/>
      <c r="G2059" s="3"/>
      <c r="I2059" s="2"/>
      <c r="J2059" s="2"/>
      <c r="K2059" s="3"/>
      <c r="L2059" s="3"/>
    </row>
    <row r="2060" spans="3:12" x14ac:dyDescent="0.25">
      <c r="C2060" s="3"/>
      <c r="D2060" s="3"/>
      <c r="E2060" s="1"/>
      <c r="F2060" s="1"/>
      <c r="G2060" s="3"/>
      <c r="I2060" s="2"/>
      <c r="J2060" s="2"/>
      <c r="K2060" s="3"/>
      <c r="L2060" s="3"/>
    </row>
    <row r="2061" spans="3:12" x14ac:dyDescent="0.25">
      <c r="C2061" s="3"/>
      <c r="D2061" s="3"/>
      <c r="E2061" s="1"/>
      <c r="F2061" s="1"/>
      <c r="G2061" s="3"/>
      <c r="I2061" s="2"/>
      <c r="J2061" s="2"/>
      <c r="K2061" s="3"/>
      <c r="L2061" s="3"/>
    </row>
    <row r="2062" spans="3:12" x14ac:dyDescent="0.25">
      <c r="C2062" s="3"/>
      <c r="D2062" s="3"/>
      <c r="E2062" s="1"/>
      <c r="F2062" s="1"/>
      <c r="G2062" s="3"/>
      <c r="I2062" s="2"/>
      <c r="J2062" s="2"/>
      <c r="K2062" s="3"/>
      <c r="L2062" s="3"/>
    </row>
    <row r="2063" spans="3:12" x14ac:dyDescent="0.25">
      <c r="C2063" s="3"/>
      <c r="D2063" s="3"/>
      <c r="E2063" s="1"/>
      <c r="F2063" s="1"/>
      <c r="G2063" s="3"/>
      <c r="I2063" s="2"/>
      <c r="J2063" s="2"/>
      <c r="K2063" s="3"/>
      <c r="L2063" s="3"/>
    </row>
    <row r="2064" spans="3:12" x14ac:dyDescent="0.25">
      <c r="C2064" s="3"/>
      <c r="D2064" s="3"/>
      <c r="E2064" s="1"/>
      <c r="F2064" s="1"/>
      <c r="G2064" s="3"/>
      <c r="I2064" s="2"/>
      <c r="J2064" s="2"/>
      <c r="K2064" s="3"/>
      <c r="L2064" s="3"/>
    </row>
    <row r="2065" spans="3:12" x14ac:dyDescent="0.25">
      <c r="C2065" s="3"/>
      <c r="D2065" s="3"/>
      <c r="E2065" s="1"/>
      <c r="F2065" s="1"/>
      <c r="G2065" s="3"/>
      <c r="I2065" s="2"/>
      <c r="J2065" s="2"/>
      <c r="K2065" s="3"/>
      <c r="L2065" s="3"/>
    </row>
    <row r="2066" spans="3:12" x14ac:dyDescent="0.25">
      <c r="C2066" s="3"/>
      <c r="D2066" s="3"/>
      <c r="E2066" s="1"/>
      <c r="F2066" s="1"/>
      <c r="G2066" s="3"/>
      <c r="I2066" s="2"/>
      <c r="J2066" s="2"/>
      <c r="K2066" s="3"/>
      <c r="L2066" s="3"/>
    </row>
    <row r="2067" spans="3:12" x14ac:dyDescent="0.25">
      <c r="C2067" s="3"/>
      <c r="D2067" s="3"/>
      <c r="E2067" s="1"/>
      <c r="F2067" s="1"/>
      <c r="G2067" s="3"/>
      <c r="I2067" s="2"/>
      <c r="J2067" s="2"/>
      <c r="K2067" s="3"/>
      <c r="L2067" s="3"/>
    </row>
    <row r="2068" spans="3:12" x14ac:dyDescent="0.25">
      <c r="C2068" s="3"/>
      <c r="D2068" s="3"/>
      <c r="E2068" s="1"/>
      <c r="F2068" s="1"/>
      <c r="G2068" s="3"/>
      <c r="I2068" s="2"/>
      <c r="J2068" s="2"/>
      <c r="K2068" s="3"/>
      <c r="L2068" s="3"/>
    </row>
    <row r="2069" spans="3:12" x14ac:dyDescent="0.25">
      <c r="C2069" s="3"/>
      <c r="D2069" s="3"/>
      <c r="E2069" s="1"/>
      <c r="F2069" s="1"/>
      <c r="G2069" s="3"/>
      <c r="I2069" s="2"/>
      <c r="J2069" s="2"/>
      <c r="K2069" s="3"/>
      <c r="L2069" s="3"/>
    </row>
    <row r="2070" spans="3:12" x14ac:dyDescent="0.25">
      <c r="C2070" s="3"/>
      <c r="D2070" s="3"/>
      <c r="E2070" s="1"/>
      <c r="F2070" s="1"/>
      <c r="G2070" s="3"/>
      <c r="I2070" s="2"/>
      <c r="J2070" s="2"/>
      <c r="K2070" s="3"/>
      <c r="L2070" s="3"/>
    </row>
    <row r="2071" spans="3:12" x14ac:dyDescent="0.25">
      <c r="C2071" s="3"/>
      <c r="D2071" s="3"/>
      <c r="E2071" s="1"/>
      <c r="F2071" s="1"/>
      <c r="G2071" s="3"/>
      <c r="I2071" s="2"/>
      <c r="J2071" s="2"/>
      <c r="K2071" s="3"/>
      <c r="L2071" s="3"/>
    </row>
    <row r="2072" spans="3:12" x14ac:dyDescent="0.25">
      <c r="C2072" s="3"/>
      <c r="D2072" s="3"/>
      <c r="E2072" s="1"/>
      <c r="F2072" s="1"/>
      <c r="G2072" s="3"/>
      <c r="I2072" s="2"/>
      <c r="J2072" s="2"/>
      <c r="K2072" s="3"/>
      <c r="L2072" s="3"/>
    </row>
    <row r="2073" spans="3:12" x14ac:dyDescent="0.25">
      <c r="C2073" s="3"/>
      <c r="D2073" s="3"/>
      <c r="E2073" s="1"/>
      <c r="F2073" s="1"/>
      <c r="G2073" s="3"/>
      <c r="I2073" s="2"/>
      <c r="J2073" s="2"/>
      <c r="K2073" s="3"/>
      <c r="L2073" s="3"/>
    </row>
    <row r="2074" spans="3:12" x14ac:dyDescent="0.25">
      <c r="C2074" s="3"/>
      <c r="D2074" s="3"/>
      <c r="E2074" s="1"/>
      <c r="F2074" s="1"/>
      <c r="G2074" s="3"/>
      <c r="I2074" s="2"/>
      <c r="J2074" s="2"/>
      <c r="K2074" s="3"/>
      <c r="L2074" s="3"/>
    </row>
    <row r="2075" spans="3:12" x14ac:dyDescent="0.25">
      <c r="C2075" s="3"/>
      <c r="D2075" s="3"/>
      <c r="E2075" s="1"/>
      <c r="F2075" s="1"/>
      <c r="G2075" s="3"/>
      <c r="I2075" s="2"/>
      <c r="J2075" s="2"/>
      <c r="K2075" s="3"/>
      <c r="L2075" s="3"/>
    </row>
    <row r="2076" spans="3:12" x14ac:dyDescent="0.25">
      <c r="C2076" s="3"/>
      <c r="D2076" s="3"/>
      <c r="E2076" s="1"/>
      <c r="F2076" s="1"/>
      <c r="G2076" s="3"/>
      <c r="I2076" s="2"/>
      <c r="J2076" s="2"/>
      <c r="K2076" s="3"/>
      <c r="L2076" s="3"/>
    </row>
    <row r="2077" spans="3:12" x14ac:dyDescent="0.25">
      <c r="C2077" s="3"/>
      <c r="D2077" s="3"/>
      <c r="E2077" s="1"/>
      <c r="F2077" s="1"/>
      <c r="G2077" s="3"/>
      <c r="I2077" s="2"/>
      <c r="J2077" s="2"/>
      <c r="K2077" s="3"/>
      <c r="L2077" s="3"/>
    </row>
    <row r="2078" spans="3:12" x14ac:dyDescent="0.25">
      <c r="C2078" s="3"/>
      <c r="D2078" s="3"/>
      <c r="E2078" s="1"/>
      <c r="F2078" s="1"/>
      <c r="G2078" s="3"/>
      <c r="I2078" s="2"/>
      <c r="J2078" s="2"/>
      <c r="K2078" s="3"/>
      <c r="L2078" s="3"/>
    </row>
    <row r="2079" spans="3:12" x14ac:dyDescent="0.25">
      <c r="C2079" s="3"/>
      <c r="D2079" s="3"/>
      <c r="E2079" s="1"/>
      <c r="F2079" s="1"/>
      <c r="G2079" s="3"/>
      <c r="I2079" s="2"/>
      <c r="J2079" s="2"/>
      <c r="K2079" s="3"/>
      <c r="L2079" s="3"/>
    </row>
    <row r="2080" spans="3:12" x14ac:dyDescent="0.25">
      <c r="C2080" s="3"/>
      <c r="D2080" s="3"/>
      <c r="E2080" s="1"/>
      <c r="F2080" s="1"/>
      <c r="G2080" s="3"/>
      <c r="I2080" s="2"/>
      <c r="J2080" s="2"/>
      <c r="K2080" s="3"/>
      <c r="L2080" s="3"/>
    </row>
    <row r="2081" spans="3:12" x14ac:dyDescent="0.25">
      <c r="C2081" s="3"/>
      <c r="D2081" s="3"/>
      <c r="E2081" s="1"/>
      <c r="F2081" s="1"/>
      <c r="G2081" s="3"/>
      <c r="I2081" s="2"/>
      <c r="J2081" s="2"/>
      <c r="K2081" s="3"/>
      <c r="L2081" s="3"/>
    </row>
    <row r="2082" spans="3:12" x14ac:dyDescent="0.25">
      <c r="C2082" s="3"/>
      <c r="D2082" s="3"/>
      <c r="E2082" s="1"/>
      <c r="F2082" s="1"/>
      <c r="G2082" s="3"/>
      <c r="I2082" s="2"/>
      <c r="J2082" s="2"/>
      <c r="K2082" s="3"/>
      <c r="L2082" s="3"/>
    </row>
    <row r="2083" spans="3:12" x14ac:dyDescent="0.25">
      <c r="C2083" s="3"/>
      <c r="D2083" s="3"/>
      <c r="E2083" s="1"/>
      <c r="F2083" s="1"/>
      <c r="G2083" s="3"/>
      <c r="I2083" s="2"/>
      <c r="J2083" s="2"/>
      <c r="K2083" s="3"/>
      <c r="L2083" s="3"/>
    </row>
    <row r="2084" spans="3:12" x14ac:dyDescent="0.25">
      <c r="C2084" s="3"/>
      <c r="D2084" s="3"/>
      <c r="E2084" s="1"/>
      <c r="F2084" s="1"/>
      <c r="G2084" s="3"/>
      <c r="I2084" s="2"/>
      <c r="J2084" s="2"/>
      <c r="K2084" s="3"/>
      <c r="L2084" s="3"/>
    </row>
    <row r="2085" spans="3:12" x14ac:dyDescent="0.25">
      <c r="C2085" s="3"/>
      <c r="D2085" s="3"/>
      <c r="E2085" s="1"/>
      <c r="F2085" s="1"/>
      <c r="G2085" s="3"/>
      <c r="I2085" s="2"/>
      <c r="J2085" s="2"/>
      <c r="K2085" s="3"/>
      <c r="L2085" s="3"/>
    </row>
    <row r="2086" spans="3:12" x14ac:dyDescent="0.25">
      <c r="C2086" s="3"/>
      <c r="D2086" s="3"/>
      <c r="E2086" s="1"/>
      <c r="F2086" s="1"/>
      <c r="G2086" s="3"/>
      <c r="I2086" s="2"/>
      <c r="J2086" s="2"/>
      <c r="K2086" s="3"/>
      <c r="L2086" s="3"/>
    </row>
    <row r="2087" spans="3:12" x14ac:dyDescent="0.25">
      <c r="C2087" s="3"/>
      <c r="D2087" s="3"/>
      <c r="E2087" s="1"/>
      <c r="F2087" s="1"/>
      <c r="G2087" s="3"/>
      <c r="I2087" s="2"/>
      <c r="J2087" s="2"/>
      <c r="K2087" s="3"/>
      <c r="L2087" s="3"/>
    </row>
    <row r="2088" spans="3:12" x14ac:dyDescent="0.25">
      <c r="C2088" s="3"/>
      <c r="D2088" s="3"/>
      <c r="E2088" s="1"/>
      <c r="F2088" s="1"/>
      <c r="G2088" s="3"/>
      <c r="I2088" s="2"/>
      <c r="J2088" s="2"/>
      <c r="K2088" s="3"/>
      <c r="L2088" s="3"/>
    </row>
    <row r="2089" spans="3:12" x14ac:dyDescent="0.25">
      <c r="C2089" s="3"/>
      <c r="D2089" s="3"/>
      <c r="E2089" s="1"/>
      <c r="F2089" s="1"/>
      <c r="G2089" s="3"/>
      <c r="I2089" s="2"/>
      <c r="J2089" s="2"/>
      <c r="K2089" s="3"/>
      <c r="L2089" s="3"/>
    </row>
    <row r="2090" spans="3:12" x14ac:dyDescent="0.25">
      <c r="C2090" s="3"/>
      <c r="D2090" s="3"/>
      <c r="E2090" s="1"/>
      <c r="F2090" s="1"/>
      <c r="G2090" s="3"/>
      <c r="I2090" s="2"/>
      <c r="J2090" s="2"/>
      <c r="K2090" s="3"/>
      <c r="L2090" s="3"/>
    </row>
    <row r="2091" spans="3:12" x14ac:dyDescent="0.25">
      <c r="C2091" s="3"/>
      <c r="D2091" s="3"/>
      <c r="E2091" s="1"/>
      <c r="F2091" s="1"/>
      <c r="G2091" s="3"/>
      <c r="I2091" s="2"/>
      <c r="J2091" s="2"/>
      <c r="K2091" s="3"/>
      <c r="L2091" s="3"/>
    </row>
    <row r="2092" spans="3:12" x14ac:dyDescent="0.25">
      <c r="C2092" s="3"/>
      <c r="D2092" s="3"/>
      <c r="E2092" s="1"/>
      <c r="F2092" s="1"/>
      <c r="G2092" s="3"/>
      <c r="I2092" s="2"/>
      <c r="J2092" s="2"/>
      <c r="K2092" s="3"/>
      <c r="L2092" s="3"/>
    </row>
    <row r="2093" spans="3:12" x14ac:dyDescent="0.25">
      <c r="C2093" s="3"/>
      <c r="D2093" s="3"/>
      <c r="E2093" s="1"/>
      <c r="F2093" s="1"/>
      <c r="G2093" s="3"/>
      <c r="I2093" s="2"/>
      <c r="J2093" s="2"/>
      <c r="K2093" s="3"/>
      <c r="L2093" s="3"/>
    </row>
    <row r="2094" spans="3:12" x14ac:dyDescent="0.25">
      <c r="C2094" s="3"/>
      <c r="D2094" s="3"/>
      <c r="E2094" s="1"/>
      <c r="F2094" s="1"/>
      <c r="G2094" s="3"/>
      <c r="I2094" s="2"/>
      <c r="J2094" s="2"/>
      <c r="K2094" s="3"/>
      <c r="L2094" s="3"/>
    </row>
    <row r="2095" spans="3:12" x14ac:dyDescent="0.25">
      <c r="C2095" s="3"/>
      <c r="D2095" s="3"/>
      <c r="E2095" s="1"/>
      <c r="F2095" s="1"/>
      <c r="G2095" s="3"/>
      <c r="I2095" s="2"/>
      <c r="J2095" s="2"/>
      <c r="K2095" s="3"/>
      <c r="L2095" s="3"/>
    </row>
    <row r="2096" spans="3:12" x14ac:dyDescent="0.25">
      <c r="C2096" s="3"/>
      <c r="D2096" s="3"/>
      <c r="E2096" s="1"/>
      <c r="F2096" s="1"/>
      <c r="G2096" s="3"/>
      <c r="I2096" s="2"/>
      <c r="J2096" s="2"/>
      <c r="K2096" s="3"/>
      <c r="L2096" s="3"/>
    </row>
    <row r="2097" spans="3:12" x14ac:dyDescent="0.25">
      <c r="C2097" s="3"/>
      <c r="D2097" s="3"/>
      <c r="E2097" s="1"/>
      <c r="F2097" s="1"/>
      <c r="G2097" s="3"/>
      <c r="I2097" s="2"/>
      <c r="J2097" s="2"/>
      <c r="K2097" s="3"/>
      <c r="L2097" s="3"/>
    </row>
    <row r="2098" spans="3:12" x14ac:dyDescent="0.25">
      <c r="C2098" s="3"/>
      <c r="D2098" s="3"/>
      <c r="E2098" s="1"/>
      <c r="F2098" s="1"/>
      <c r="G2098" s="3"/>
      <c r="I2098" s="2"/>
      <c r="J2098" s="2"/>
      <c r="K2098" s="3"/>
      <c r="L2098" s="3"/>
    </row>
    <row r="2099" spans="3:12" x14ac:dyDescent="0.25">
      <c r="C2099" s="3"/>
      <c r="D2099" s="3"/>
      <c r="E2099" s="1"/>
      <c r="F2099" s="1"/>
      <c r="G2099" s="3"/>
      <c r="I2099" s="2"/>
      <c r="J2099" s="2"/>
      <c r="K2099" s="3"/>
      <c r="L2099" s="3"/>
    </row>
    <row r="2100" spans="3:12" x14ac:dyDescent="0.25">
      <c r="C2100" s="3"/>
      <c r="D2100" s="3"/>
      <c r="E2100" s="1"/>
      <c r="F2100" s="1"/>
      <c r="G2100" s="3"/>
      <c r="I2100" s="2"/>
      <c r="J2100" s="2"/>
      <c r="K2100" s="3"/>
      <c r="L2100" s="3"/>
    </row>
    <row r="2101" spans="3:12" x14ac:dyDescent="0.25">
      <c r="C2101" s="3"/>
      <c r="D2101" s="3"/>
      <c r="E2101" s="1"/>
      <c r="F2101" s="1"/>
      <c r="G2101" s="3"/>
      <c r="I2101" s="2"/>
      <c r="J2101" s="2"/>
      <c r="K2101" s="3"/>
      <c r="L2101" s="3"/>
    </row>
    <row r="2102" spans="3:12" x14ac:dyDescent="0.25">
      <c r="C2102" s="3"/>
      <c r="D2102" s="3"/>
      <c r="E2102" s="1"/>
      <c r="F2102" s="1"/>
      <c r="G2102" s="3"/>
      <c r="I2102" s="2"/>
      <c r="J2102" s="2"/>
      <c r="K2102" s="3"/>
      <c r="L2102" s="3"/>
    </row>
    <row r="2103" spans="3:12" x14ac:dyDescent="0.25">
      <c r="C2103" s="3"/>
      <c r="D2103" s="3"/>
      <c r="E2103" s="1"/>
      <c r="F2103" s="1"/>
      <c r="G2103" s="3"/>
      <c r="I2103" s="2"/>
      <c r="J2103" s="2"/>
      <c r="K2103" s="3"/>
      <c r="L2103" s="3"/>
    </row>
    <row r="2104" spans="3:12" x14ac:dyDescent="0.25">
      <c r="C2104" s="3"/>
      <c r="D2104" s="3"/>
      <c r="E2104" s="1"/>
      <c r="F2104" s="1"/>
      <c r="G2104" s="3"/>
      <c r="I2104" s="2"/>
      <c r="J2104" s="2"/>
      <c r="K2104" s="3"/>
      <c r="L2104" s="3"/>
    </row>
    <row r="2105" spans="3:12" x14ac:dyDescent="0.25">
      <c r="C2105" s="3"/>
      <c r="D2105" s="3"/>
      <c r="E2105" s="1"/>
      <c r="F2105" s="1"/>
      <c r="G2105" s="3"/>
      <c r="I2105" s="2"/>
      <c r="J2105" s="2"/>
      <c r="K2105" s="3"/>
      <c r="L2105" s="3"/>
    </row>
    <row r="2106" spans="3:12" x14ac:dyDescent="0.25">
      <c r="C2106" s="3"/>
      <c r="D2106" s="3"/>
      <c r="E2106" s="1"/>
      <c r="F2106" s="1"/>
      <c r="G2106" s="3"/>
      <c r="I2106" s="2"/>
      <c r="J2106" s="2"/>
      <c r="K2106" s="3"/>
      <c r="L2106" s="3"/>
    </row>
    <row r="2107" spans="3:12" x14ac:dyDescent="0.25">
      <c r="C2107" s="3"/>
      <c r="D2107" s="3"/>
      <c r="E2107" s="1"/>
      <c r="F2107" s="1"/>
      <c r="G2107" s="3"/>
      <c r="I2107" s="2"/>
      <c r="J2107" s="2"/>
      <c r="K2107" s="3"/>
      <c r="L2107" s="3"/>
    </row>
    <row r="2108" spans="3:12" x14ac:dyDescent="0.25">
      <c r="C2108" s="3"/>
      <c r="D2108" s="3"/>
      <c r="E2108" s="1"/>
      <c r="F2108" s="1"/>
      <c r="G2108" s="3"/>
      <c r="I2108" s="2"/>
      <c r="J2108" s="2"/>
      <c r="K2108" s="3"/>
      <c r="L2108" s="3"/>
    </row>
    <row r="2109" spans="3:12" x14ac:dyDescent="0.25">
      <c r="C2109" s="3"/>
      <c r="D2109" s="3"/>
      <c r="E2109" s="1"/>
      <c r="F2109" s="1"/>
      <c r="G2109" s="3"/>
      <c r="I2109" s="2"/>
      <c r="J2109" s="2"/>
      <c r="K2109" s="3"/>
      <c r="L2109" s="3"/>
    </row>
    <row r="2110" spans="3:12" x14ac:dyDescent="0.25">
      <c r="C2110" s="3"/>
      <c r="D2110" s="3"/>
      <c r="E2110" s="1"/>
      <c r="F2110" s="1"/>
      <c r="G2110" s="3"/>
      <c r="I2110" s="2"/>
      <c r="J2110" s="2"/>
      <c r="K2110" s="3"/>
      <c r="L2110" s="3"/>
    </row>
    <row r="2111" spans="3:12" x14ac:dyDescent="0.25">
      <c r="C2111" s="3"/>
      <c r="D2111" s="3"/>
      <c r="E2111" s="1"/>
      <c r="F2111" s="1"/>
      <c r="G2111" s="3"/>
      <c r="I2111" s="2"/>
      <c r="J2111" s="2"/>
      <c r="K2111" s="3"/>
      <c r="L2111" s="3"/>
    </row>
    <row r="2112" spans="3:12" x14ac:dyDescent="0.25">
      <c r="C2112" s="3"/>
      <c r="D2112" s="3"/>
      <c r="E2112" s="1"/>
      <c r="F2112" s="1"/>
      <c r="G2112" s="3"/>
      <c r="I2112" s="2"/>
      <c r="J2112" s="2"/>
      <c r="K2112" s="3"/>
      <c r="L2112" s="3"/>
    </row>
    <row r="2113" spans="3:12" x14ac:dyDescent="0.25">
      <c r="C2113" s="3"/>
      <c r="D2113" s="3"/>
      <c r="E2113" s="1"/>
      <c r="F2113" s="1"/>
      <c r="G2113" s="3"/>
      <c r="I2113" s="2"/>
      <c r="J2113" s="2"/>
      <c r="K2113" s="3"/>
      <c r="L2113" s="3"/>
    </row>
    <row r="2114" spans="3:12" x14ac:dyDescent="0.25">
      <c r="C2114" s="3"/>
      <c r="D2114" s="3"/>
      <c r="E2114" s="1"/>
      <c r="F2114" s="1"/>
      <c r="G2114" s="3"/>
      <c r="I2114" s="2"/>
      <c r="J2114" s="2"/>
      <c r="K2114" s="3"/>
      <c r="L2114" s="3"/>
    </row>
    <row r="2115" spans="3:12" x14ac:dyDescent="0.25">
      <c r="C2115" s="3"/>
      <c r="D2115" s="3"/>
      <c r="E2115" s="1"/>
      <c r="F2115" s="1"/>
      <c r="G2115" s="3"/>
      <c r="I2115" s="2"/>
      <c r="J2115" s="2"/>
      <c r="K2115" s="3"/>
      <c r="L2115" s="3"/>
    </row>
    <row r="2116" spans="3:12" x14ac:dyDescent="0.25">
      <c r="C2116" s="3"/>
      <c r="D2116" s="3"/>
      <c r="E2116" s="1"/>
      <c r="F2116" s="1"/>
      <c r="G2116" s="3"/>
      <c r="I2116" s="2"/>
      <c r="J2116" s="2"/>
      <c r="K2116" s="3"/>
      <c r="L2116" s="3"/>
    </row>
    <row r="2117" spans="3:12" x14ac:dyDescent="0.25">
      <c r="C2117" s="3"/>
      <c r="D2117" s="3"/>
      <c r="E2117" s="1"/>
      <c r="F2117" s="1"/>
      <c r="G2117" s="3"/>
      <c r="I2117" s="2"/>
      <c r="J2117" s="2"/>
      <c r="K2117" s="3"/>
      <c r="L2117" s="3"/>
    </row>
    <row r="2118" spans="3:12" x14ac:dyDescent="0.25">
      <c r="C2118" s="3"/>
      <c r="D2118" s="3"/>
      <c r="E2118" s="1"/>
      <c r="F2118" s="1"/>
      <c r="G2118" s="3"/>
      <c r="I2118" s="2"/>
      <c r="J2118" s="2"/>
      <c r="K2118" s="3"/>
      <c r="L2118" s="3"/>
    </row>
    <row r="2119" spans="3:12" x14ac:dyDescent="0.25">
      <c r="C2119" s="3"/>
      <c r="D2119" s="3"/>
      <c r="E2119" s="1"/>
      <c r="F2119" s="1"/>
      <c r="G2119" s="3"/>
      <c r="I2119" s="2"/>
      <c r="J2119" s="2"/>
      <c r="K2119" s="3"/>
      <c r="L2119" s="3"/>
    </row>
    <row r="2120" spans="3:12" x14ac:dyDescent="0.25">
      <c r="C2120" s="3"/>
      <c r="D2120" s="3"/>
      <c r="E2120" s="1"/>
      <c r="F2120" s="1"/>
      <c r="G2120" s="3"/>
      <c r="I2120" s="2"/>
      <c r="J2120" s="2"/>
      <c r="K2120" s="3"/>
      <c r="L2120" s="3"/>
    </row>
    <row r="2121" spans="3:12" x14ac:dyDescent="0.25">
      <c r="C2121" s="3"/>
      <c r="D2121" s="3"/>
      <c r="E2121" s="1"/>
      <c r="F2121" s="1"/>
      <c r="G2121" s="3"/>
      <c r="I2121" s="2"/>
      <c r="J2121" s="2"/>
      <c r="K2121" s="3"/>
      <c r="L2121" s="3"/>
    </row>
    <row r="2122" spans="3:12" x14ac:dyDescent="0.25">
      <c r="C2122" s="3"/>
      <c r="D2122" s="3"/>
      <c r="E2122" s="1"/>
      <c r="F2122" s="1"/>
      <c r="G2122" s="3"/>
      <c r="I2122" s="2"/>
      <c r="J2122" s="2"/>
      <c r="K2122" s="3"/>
      <c r="L2122" s="3"/>
    </row>
    <row r="2123" spans="3:12" x14ac:dyDescent="0.25">
      <c r="C2123" s="3"/>
      <c r="D2123" s="3"/>
      <c r="E2123" s="1"/>
      <c r="F2123" s="1"/>
      <c r="G2123" s="3"/>
      <c r="I2123" s="2"/>
      <c r="J2123" s="2"/>
      <c r="K2123" s="3"/>
      <c r="L2123" s="3"/>
    </row>
    <row r="2124" spans="3:12" x14ac:dyDescent="0.25">
      <c r="C2124" s="3"/>
      <c r="D2124" s="3"/>
      <c r="E2124" s="1"/>
      <c r="F2124" s="1"/>
      <c r="G2124" s="3"/>
      <c r="I2124" s="2"/>
      <c r="J2124" s="2"/>
      <c r="K2124" s="3"/>
      <c r="L2124" s="3"/>
    </row>
    <row r="2125" spans="3:12" x14ac:dyDescent="0.25">
      <c r="C2125" s="3"/>
      <c r="D2125" s="3"/>
      <c r="E2125" s="1"/>
      <c r="F2125" s="1"/>
      <c r="G2125" s="3"/>
      <c r="I2125" s="2"/>
      <c r="J2125" s="2"/>
      <c r="K2125" s="3"/>
      <c r="L2125" s="3"/>
    </row>
    <row r="2126" spans="3:12" x14ac:dyDescent="0.25">
      <c r="C2126" s="3"/>
      <c r="D2126" s="3"/>
      <c r="E2126" s="1"/>
      <c r="F2126" s="1"/>
      <c r="G2126" s="3"/>
      <c r="I2126" s="2"/>
      <c r="J2126" s="2"/>
      <c r="K2126" s="3"/>
      <c r="L2126" s="3"/>
    </row>
    <row r="2127" spans="3:12" x14ac:dyDescent="0.25">
      <c r="C2127" s="3"/>
      <c r="D2127" s="3"/>
      <c r="E2127" s="1"/>
      <c r="F2127" s="1"/>
      <c r="G2127" s="3"/>
      <c r="I2127" s="2"/>
      <c r="J2127" s="2"/>
      <c r="K2127" s="3"/>
      <c r="L2127" s="3"/>
    </row>
    <row r="2128" spans="3:12" x14ac:dyDescent="0.25">
      <c r="C2128" s="3"/>
      <c r="D2128" s="3"/>
      <c r="E2128" s="1"/>
      <c r="F2128" s="1"/>
      <c r="G2128" s="3"/>
      <c r="I2128" s="2"/>
      <c r="J2128" s="2"/>
      <c r="K2128" s="3"/>
      <c r="L2128" s="3"/>
    </row>
    <row r="2129" spans="3:12" x14ac:dyDescent="0.25">
      <c r="C2129" s="3"/>
      <c r="D2129" s="3"/>
      <c r="E2129" s="1"/>
      <c r="F2129" s="1"/>
      <c r="G2129" s="3"/>
      <c r="I2129" s="2"/>
      <c r="J2129" s="2"/>
      <c r="K2129" s="3"/>
      <c r="L2129" s="3"/>
    </row>
    <row r="2130" spans="3:12" x14ac:dyDescent="0.25">
      <c r="C2130" s="3"/>
      <c r="D2130" s="3"/>
      <c r="E2130" s="1"/>
      <c r="F2130" s="1"/>
      <c r="G2130" s="3"/>
      <c r="I2130" s="2"/>
      <c r="J2130" s="2"/>
      <c r="K2130" s="3"/>
      <c r="L2130" s="3"/>
    </row>
    <row r="2131" spans="3:12" x14ac:dyDescent="0.25">
      <c r="C2131" s="3"/>
      <c r="D2131" s="3"/>
      <c r="E2131" s="1"/>
      <c r="F2131" s="1"/>
      <c r="G2131" s="3"/>
      <c r="I2131" s="2"/>
      <c r="J2131" s="2"/>
      <c r="K2131" s="3"/>
      <c r="L2131" s="3"/>
    </row>
    <row r="2132" spans="3:12" x14ac:dyDescent="0.25">
      <c r="C2132" s="3"/>
      <c r="D2132" s="3"/>
      <c r="E2132" s="1"/>
      <c r="F2132" s="1"/>
      <c r="G2132" s="3"/>
      <c r="I2132" s="2"/>
      <c r="J2132" s="2"/>
      <c r="K2132" s="3"/>
      <c r="L2132" s="3"/>
    </row>
    <row r="2133" spans="3:12" x14ac:dyDescent="0.25">
      <c r="C2133" s="3"/>
      <c r="D2133" s="3"/>
      <c r="E2133" s="1"/>
      <c r="F2133" s="1"/>
      <c r="G2133" s="3"/>
      <c r="I2133" s="2"/>
      <c r="J2133" s="2"/>
      <c r="K2133" s="3"/>
      <c r="L2133" s="3"/>
    </row>
    <row r="2134" spans="3:12" x14ac:dyDescent="0.25">
      <c r="C2134" s="3"/>
      <c r="D2134" s="3"/>
      <c r="E2134" s="1"/>
      <c r="F2134" s="1"/>
      <c r="G2134" s="3"/>
      <c r="I2134" s="2"/>
      <c r="J2134" s="2"/>
      <c r="K2134" s="3"/>
      <c r="L2134" s="3"/>
    </row>
    <row r="2135" spans="3:12" x14ac:dyDescent="0.25">
      <c r="C2135" s="3"/>
      <c r="D2135" s="3"/>
      <c r="E2135" s="1"/>
      <c r="F2135" s="1"/>
      <c r="G2135" s="3"/>
      <c r="I2135" s="2"/>
      <c r="J2135" s="2"/>
      <c r="K2135" s="3"/>
      <c r="L2135" s="3"/>
    </row>
    <row r="2136" spans="3:12" x14ac:dyDescent="0.25">
      <c r="C2136" s="3"/>
      <c r="D2136" s="3"/>
      <c r="E2136" s="1"/>
      <c r="F2136" s="1"/>
      <c r="G2136" s="3"/>
      <c r="I2136" s="2"/>
      <c r="J2136" s="2"/>
      <c r="K2136" s="3"/>
      <c r="L2136" s="3"/>
    </row>
    <row r="2137" spans="3:12" x14ac:dyDescent="0.25">
      <c r="C2137" s="3"/>
      <c r="D2137" s="3"/>
      <c r="E2137" s="1"/>
      <c r="F2137" s="1"/>
      <c r="G2137" s="3"/>
      <c r="I2137" s="2"/>
      <c r="J2137" s="2"/>
      <c r="K2137" s="3"/>
      <c r="L2137" s="3"/>
    </row>
    <row r="2138" spans="3:12" x14ac:dyDescent="0.25">
      <c r="C2138" s="3"/>
      <c r="D2138" s="3"/>
      <c r="E2138" s="1"/>
      <c r="F2138" s="1"/>
      <c r="G2138" s="3"/>
      <c r="I2138" s="2"/>
      <c r="J2138" s="2"/>
      <c r="K2138" s="3"/>
      <c r="L2138" s="3"/>
    </row>
    <row r="2139" spans="3:12" x14ac:dyDescent="0.25">
      <c r="C2139" s="3"/>
      <c r="D2139" s="3"/>
      <c r="E2139" s="1"/>
      <c r="F2139" s="1"/>
      <c r="G2139" s="3"/>
      <c r="I2139" s="2"/>
      <c r="J2139" s="2"/>
      <c r="K2139" s="3"/>
      <c r="L2139" s="3"/>
    </row>
    <row r="2140" spans="3:12" x14ac:dyDescent="0.25">
      <c r="C2140" s="3"/>
      <c r="D2140" s="3"/>
      <c r="E2140" s="1"/>
      <c r="F2140" s="1"/>
      <c r="G2140" s="3"/>
      <c r="I2140" s="2"/>
      <c r="J2140" s="2"/>
      <c r="K2140" s="3"/>
      <c r="L2140" s="3"/>
    </row>
    <row r="2141" spans="3:12" x14ac:dyDescent="0.25">
      <c r="C2141" s="3"/>
      <c r="D2141" s="3"/>
      <c r="E2141" s="1"/>
      <c r="F2141" s="1"/>
      <c r="G2141" s="3"/>
      <c r="I2141" s="2"/>
      <c r="J2141" s="2"/>
      <c r="K2141" s="3"/>
      <c r="L2141" s="3"/>
    </row>
    <row r="2142" spans="3:12" x14ac:dyDescent="0.25">
      <c r="C2142" s="3"/>
      <c r="D2142" s="3"/>
      <c r="E2142" s="1"/>
      <c r="F2142" s="1"/>
      <c r="G2142" s="3"/>
      <c r="I2142" s="2"/>
      <c r="J2142" s="2"/>
      <c r="K2142" s="3"/>
      <c r="L2142" s="3"/>
    </row>
    <row r="2143" spans="3:12" x14ac:dyDescent="0.25">
      <c r="C2143" s="3"/>
      <c r="D2143" s="3"/>
      <c r="E2143" s="1"/>
      <c r="F2143" s="1"/>
      <c r="G2143" s="3"/>
      <c r="I2143" s="2"/>
      <c r="J2143" s="2"/>
      <c r="K2143" s="3"/>
      <c r="L2143" s="3"/>
    </row>
    <row r="2144" spans="3:12" x14ac:dyDescent="0.25">
      <c r="C2144" s="3"/>
      <c r="D2144" s="3"/>
      <c r="E2144" s="1"/>
      <c r="F2144" s="1"/>
      <c r="G2144" s="3"/>
      <c r="I2144" s="2"/>
      <c r="J2144" s="2"/>
      <c r="K2144" s="3"/>
      <c r="L2144" s="3"/>
    </row>
    <row r="2145" spans="3:12" x14ac:dyDescent="0.25">
      <c r="C2145" s="3"/>
      <c r="D2145" s="3"/>
      <c r="E2145" s="1"/>
      <c r="F2145" s="1"/>
      <c r="G2145" s="3"/>
      <c r="I2145" s="2"/>
      <c r="J2145" s="2"/>
      <c r="K2145" s="3"/>
      <c r="L2145" s="3"/>
    </row>
    <row r="2146" spans="3:12" x14ac:dyDescent="0.25">
      <c r="C2146" s="3"/>
      <c r="D2146" s="3"/>
      <c r="E2146" s="1"/>
      <c r="F2146" s="1"/>
      <c r="G2146" s="3"/>
      <c r="I2146" s="2"/>
      <c r="J2146" s="2"/>
      <c r="K2146" s="3"/>
      <c r="L2146" s="3"/>
    </row>
    <row r="2147" spans="3:12" x14ac:dyDescent="0.25">
      <c r="C2147" s="3"/>
      <c r="D2147" s="3"/>
      <c r="E2147" s="1"/>
      <c r="F2147" s="1"/>
      <c r="G2147" s="3"/>
      <c r="I2147" s="2"/>
      <c r="J2147" s="2"/>
      <c r="K2147" s="3"/>
      <c r="L2147" s="3"/>
    </row>
    <row r="2148" spans="3:12" x14ac:dyDescent="0.25">
      <c r="C2148" s="3"/>
      <c r="D2148" s="3"/>
      <c r="E2148" s="1"/>
      <c r="F2148" s="1"/>
      <c r="G2148" s="3"/>
      <c r="I2148" s="2"/>
      <c r="J2148" s="2"/>
      <c r="K2148" s="3"/>
      <c r="L2148" s="3"/>
    </row>
    <row r="2149" spans="3:12" x14ac:dyDescent="0.25">
      <c r="C2149" s="3"/>
      <c r="D2149" s="3"/>
      <c r="E2149" s="1"/>
      <c r="F2149" s="1"/>
      <c r="G2149" s="3"/>
      <c r="I2149" s="2"/>
      <c r="J2149" s="2"/>
      <c r="K2149" s="3"/>
      <c r="L2149" s="3"/>
    </row>
    <row r="2150" spans="3:12" x14ac:dyDescent="0.25">
      <c r="C2150" s="3"/>
      <c r="D2150" s="3"/>
      <c r="E2150" s="1"/>
      <c r="F2150" s="1"/>
      <c r="G2150" s="3"/>
      <c r="I2150" s="2"/>
      <c r="J2150" s="2"/>
      <c r="K2150" s="3"/>
      <c r="L2150" s="3"/>
    </row>
    <row r="2151" spans="3:12" x14ac:dyDescent="0.25">
      <c r="C2151" s="3"/>
      <c r="D2151" s="3"/>
      <c r="E2151" s="1"/>
      <c r="F2151" s="1"/>
      <c r="G2151" s="3"/>
      <c r="I2151" s="2"/>
      <c r="J2151" s="2"/>
      <c r="K2151" s="3"/>
      <c r="L2151" s="3"/>
    </row>
    <row r="2152" spans="3:12" x14ac:dyDescent="0.25">
      <c r="C2152" s="3"/>
      <c r="D2152" s="3"/>
      <c r="E2152" s="1"/>
      <c r="F2152" s="1"/>
      <c r="G2152" s="3"/>
      <c r="I2152" s="2"/>
      <c r="J2152" s="2"/>
      <c r="K2152" s="3"/>
      <c r="L2152" s="3"/>
    </row>
    <row r="2153" spans="3:12" x14ac:dyDescent="0.25">
      <c r="C2153" s="3"/>
      <c r="D2153" s="3"/>
      <c r="E2153" s="1"/>
      <c r="F2153" s="1"/>
      <c r="G2153" s="3"/>
      <c r="I2153" s="2"/>
      <c r="J2153" s="2"/>
      <c r="K2153" s="3"/>
      <c r="L2153" s="3"/>
    </row>
    <row r="2154" spans="3:12" x14ac:dyDescent="0.25">
      <c r="C2154" s="3"/>
      <c r="D2154" s="3"/>
      <c r="E2154" s="1"/>
      <c r="F2154" s="1"/>
      <c r="G2154" s="3"/>
      <c r="I2154" s="2"/>
      <c r="J2154" s="2"/>
      <c r="K2154" s="3"/>
      <c r="L2154" s="3"/>
    </row>
    <row r="2155" spans="3:12" x14ac:dyDescent="0.25">
      <c r="C2155" s="3"/>
      <c r="D2155" s="3"/>
      <c r="E2155" s="1"/>
      <c r="F2155" s="1"/>
      <c r="G2155" s="3"/>
      <c r="I2155" s="2"/>
      <c r="J2155" s="2"/>
      <c r="K2155" s="3"/>
      <c r="L2155" s="3"/>
    </row>
    <row r="2156" spans="3:12" x14ac:dyDescent="0.25">
      <c r="C2156" s="3"/>
      <c r="D2156" s="3"/>
      <c r="E2156" s="1"/>
      <c r="F2156" s="1"/>
      <c r="G2156" s="3"/>
      <c r="I2156" s="2"/>
      <c r="J2156" s="2"/>
      <c r="K2156" s="3"/>
      <c r="L2156" s="3"/>
    </row>
    <row r="2157" spans="3:12" x14ac:dyDescent="0.25">
      <c r="C2157" s="3"/>
      <c r="D2157" s="3"/>
      <c r="E2157" s="1"/>
      <c r="F2157" s="1"/>
      <c r="G2157" s="3"/>
      <c r="I2157" s="2"/>
      <c r="J2157" s="2"/>
      <c r="K2157" s="3"/>
      <c r="L2157" s="3"/>
    </row>
    <row r="2158" spans="3:12" x14ac:dyDescent="0.25">
      <c r="C2158" s="3"/>
      <c r="D2158" s="3"/>
      <c r="E2158" s="1"/>
      <c r="F2158" s="1"/>
      <c r="G2158" s="3"/>
      <c r="I2158" s="2"/>
      <c r="J2158" s="2"/>
      <c r="K2158" s="3"/>
      <c r="L2158" s="3"/>
    </row>
    <row r="2159" spans="3:12" x14ac:dyDescent="0.25">
      <c r="C2159" s="3"/>
      <c r="D2159" s="3"/>
      <c r="E2159" s="1"/>
      <c r="F2159" s="1"/>
      <c r="G2159" s="3"/>
      <c r="I2159" s="2"/>
      <c r="J2159" s="2"/>
      <c r="K2159" s="3"/>
      <c r="L2159" s="3"/>
    </row>
    <row r="2160" spans="3:12" x14ac:dyDescent="0.25">
      <c r="C2160" s="3"/>
      <c r="D2160" s="3"/>
      <c r="E2160" s="1"/>
      <c r="F2160" s="1"/>
      <c r="G2160" s="3"/>
      <c r="I2160" s="2"/>
      <c r="J2160" s="2"/>
      <c r="K2160" s="3"/>
      <c r="L2160" s="3"/>
    </row>
    <row r="2161" spans="3:12" x14ac:dyDescent="0.25">
      <c r="C2161" s="3"/>
      <c r="D2161" s="3"/>
      <c r="E2161" s="1"/>
      <c r="F2161" s="1"/>
      <c r="G2161" s="3"/>
      <c r="I2161" s="2"/>
      <c r="J2161" s="2"/>
      <c r="K2161" s="3"/>
      <c r="L2161" s="3"/>
    </row>
    <row r="2162" spans="3:12" x14ac:dyDescent="0.25">
      <c r="C2162" s="3"/>
      <c r="D2162" s="3"/>
      <c r="E2162" s="1"/>
      <c r="F2162" s="1"/>
      <c r="G2162" s="3"/>
      <c r="I2162" s="2"/>
      <c r="J2162" s="2"/>
      <c r="K2162" s="3"/>
      <c r="L2162" s="3"/>
    </row>
    <row r="2163" spans="3:12" x14ac:dyDescent="0.25">
      <c r="C2163" s="3"/>
      <c r="D2163" s="3"/>
      <c r="E2163" s="1"/>
      <c r="F2163" s="1"/>
      <c r="G2163" s="3"/>
      <c r="I2163" s="2"/>
      <c r="J2163" s="2"/>
      <c r="K2163" s="3"/>
      <c r="L2163" s="3"/>
    </row>
    <row r="2164" spans="3:12" x14ac:dyDescent="0.25">
      <c r="C2164" s="3"/>
      <c r="D2164" s="3"/>
      <c r="E2164" s="1"/>
      <c r="F2164" s="1"/>
      <c r="G2164" s="3"/>
      <c r="I2164" s="2"/>
      <c r="J2164" s="2"/>
      <c r="K2164" s="3"/>
      <c r="L2164" s="3"/>
    </row>
    <row r="2165" spans="3:12" x14ac:dyDescent="0.25">
      <c r="C2165" s="3"/>
      <c r="D2165" s="3"/>
      <c r="E2165" s="1"/>
      <c r="F2165" s="1"/>
      <c r="G2165" s="3"/>
      <c r="I2165" s="2"/>
      <c r="J2165" s="2"/>
      <c r="K2165" s="3"/>
      <c r="L2165" s="3"/>
    </row>
    <row r="2166" spans="3:12" x14ac:dyDescent="0.25">
      <c r="C2166" s="3"/>
      <c r="D2166" s="3"/>
      <c r="E2166" s="1"/>
      <c r="F2166" s="1"/>
      <c r="G2166" s="3"/>
      <c r="I2166" s="2"/>
      <c r="J2166" s="2"/>
      <c r="K2166" s="3"/>
      <c r="L2166" s="3"/>
    </row>
    <row r="2167" spans="3:12" x14ac:dyDescent="0.25">
      <c r="C2167" s="3"/>
      <c r="D2167" s="3"/>
      <c r="E2167" s="1"/>
      <c r="F2167" s="1"/>
      <c r="G2167" s="3"/>
      <c r="I2167" s="2"/>
      <c r="J2167" s="2"/>
      <c r="K2167" s="3"/>
      <c r="L2167" s="3"/>
    </row>
    <row r="2168" spans="3:12" x14ac:dyDescent="0.25">
      <c r="C2168" s="3"/>
      <c r="D2168" s="3"/>
      <c r="E2168" s="1"/>
      <c r="F2168" s="1"/>
      <c r="G2168" s="3"/>
      <c r="I2168" s="2"/>
      <c r="J2168" s="2"/>
      <c r="K2168" s="3"/>
      <c r="L2168" s="3"/>
    </row>
    <row r="2169" spans="3:12" x14ac:dyDescent="0.25">
      <c r="C2169" s="3"/>
      <c r="D2169" s="3"/>
      <c r="E2169" s="1"/>
      <c r="F2169" s="1"/>
      <c r="G2169" s="3"/>
      <c r="I2169" s="2"/>
      <c r="J2169" s="2"/>
      <c r="K2169" s="3"/>
      <c r="L2169" s="3"/>
    </row>
    <row r="2170" spans="3:12" x14ac:dyDescent="0.25">
      <c r="C2170" s="3"/>
      <c r="D2170" s="3"/>
      <c r="E2170" s="1"/>
      <c r="F2170" s="1"/>
      <c r="G2170" s="3"/>
      <c r="I2170" s="2"/>
      <c r="J2170" s="2"/>
      <c r="K2170" s="3"/>
      <c r="L2170" s="3"/>
    </row>
    <row r="2171" spans="3:12" x14ac:dyDescent="0.25">
      <c r="C2171" s="3"/>
      <c r="D2171" s="3"/>
      <c r="E2171" s="1"/>
      <c r="F2171" s="1"/>
      <c r="G2171" s="3"/>
      <c r="I2171" s="2"/>
      <c r="J2171" s="2"/>
      <c r="K2171" s="3"/>
      <c r="L2171" s="3"/>
    </row>
    <row r="2172" spans="3:12" x14ac:dyDescent="0.25">
      <c r="C2172" s="3"/>
      <c r="D2172" s="3"/>
      <c r="E2172" s="1"/>
      <c r="F2172" s="1"/>
      <c r="G2172" s="3"/>
      <c r="I2172" s="2"/>
      <c r="J2172" s="2"/>
      <c r="K2172" s="3"/>
      <c r="L2172" s="3"/>
    </row>
    <row r="2173" spans="3:12" x14ac:dyDescent="0.25">
      <c r="C2173" s="3"/>
      <c r="D2173" s="3"/>
      <c r="E2173" s="1"/>
      <c r="F2173" s="1"/>
      <c r="G2173" s="3"/>
      <c r="I2173" s="2"/>
      <c r="J2173" s="2"/>
      <c r="K2173" s="3"/>
      <c r="L2173" s="3"/>
    </row>
    <row r="2174" spans="3:12" x14ac:dyDescent="0.25">
      <c r="C2174" s="3"/>
      <c r="D2174" s="3"/>
      <c r="E2174" s="1"/>
      <c r="F2174" s="1"/>
      <c r="G2174" s="3"/>
      <c r="I2174" s="2"/>
      <c r="J2174" s="2"/>
      <c r="K2174" s="3"/>
      <c r="L2174" s="3"/>
    </row>
    <row r="2175" spans="3:12" x14ac:dyDescent="0.25">
      <c r="C2175" s="3"/>
      <c r="D2175" s="3"/>
      <c r="E2175" s="1"/>
      <c r="F2175" s="1"/>
      <c r="G2175" s="3"/>
      <c r="I2175" s="2"/>
      <c r="J2175" s="2"/>
      <c r="K2175" s="3"/>
      <c r="L2175" s="3"/>
    </row>
    <row r="2176" spans="3:12" x14ac:dyDescent="0.25">
      <c r="C2176" s="3"/>
      <c r="D2176" s="3"/>
      <c r="E2176" s="1"/>
      <c r="F2176" s="1"/>
      <c r="G2176" s="3"/>
      <c r="I2176" s="2"/>
      <c r="J2176" s="2"/>
      <c r="K2176" s="3"/>
      <c r="L2176" s="3"/>
    </row>
    <row r="2177" spans="3:12" x14ac:dyDescent="0.25">
      <c r="C2177" s="3"/>
      <c r="D2177" s="3"/>
      <c r="E2177" s="1"/>
      <c r="F2177" s="1"/>
      <c r="G2177" s="3"/>
      <c r="I2177" s="2"/>
      <c r="J2177" s="2"/>
      <c r="K2177" s="3"/>
      <c r="L2177" s="3"/>
    </row>
    <row r="2178" spans="3:12" x14ac:dyDescent="0.25">
      <c r="C2178" s="3"/>
      <c r="D2178" s="3"/>
      <c r="E2178" s="1"/>
      <c r="F2178" s="1"/>
      <c r="G2178" s="3"/>
      <c r="I2178" s="2"/>
      <c r="J2178" s="2"/>
      <c r="K2178" s="3"/>
      <c r="L2178" s="3"/>
    </row>
    <row r="2179" spans="3:12" x14ac:dyDescent="0.25">
      <c r="C2179" s="3"/>
      <c r="D2179" s="3"/>
      <c r="E2179" s="1"/>
      <c r="F2179" s="1"/>
      <c r="G2179" s="3"/>
      <c r="I2179" s="2"/>
      <c r="J2179" s="2"/>
      <c r="K2179" s="3"/>
      <c r="L2179" s="3"/>
    </row>
    <row r="2180" spans="3:12" x14ac:dyDescent="0.25">
      <c r="C2180" s="3"/>
      <c r="D2180" s="3"/>
      <c r="E2180" s="1"/>
      <c r="F2180" s="1"/>
      <c r="G2180" s="3"/>
      <c r="I2180" s="2"/>
      <c r="J2180" s="2"/>
      <c r="K2180" s="3"/>
      <c r="L2180" s="3"/>
    </row>
    <row r="2181" spans="3:12" x14ac:dyDescent="0.25">
      <c r="C2181" s="3"/>
      <c r="D2181" s="3"/>
      <c r="E2181" s="1"/>
      <c r="F2181" s="1"/>
      <c r="G2181" s="3"/>
      <c r="I2181" s="2"/>
      <c r="J2181" s="2"/>
      <c r="K2181" s="3"/>
      <c r="L2181" s="3"/>
    </row>
    <row r="2182" spans="3:12" x14ac:dyDescent="0.25">
      <c r="C2182" s="3"/>
      <c r="D2182" s="3"/>
      <c r="E2182" s="1"/>
      <c r="F2182" s="1"/>
      <c r="G2182" s="3"/>
      <c r="I2182" s="2"/>
      <c r="J2182" s="2"/>
      <c r="K2182" s="3"/>
      <c r="L2182" s="3"/>
    </row>
    <row r="2183" spans="3:12" x14ac:dyDescent="0.25">
      <c r="C2183" s="3"/>
      <c r="D2183" s="3"/>
      <c r="E2183" s="1"/>
      <c r="F2183" s="1"/>
      <c r="G2183" s="3"/>
      <c r="I2183" s="2"/>
      <c r="J2183" s="2"/>
      <c r="K2183" s="3"/>
      <c r="L2183" s="3"/>
    </row>
    <row r="2184" spans="3:12" x14ac:dyDescent="0.25">
      <c r="C2184" s="3"/>
      <c r="D2184" s="3"/>
      <c r="E2184" s="1"/>
      <c r="F2184" s="1"/>
      <c r="G2184" s="3"/>
      <c r="I2184" s="2"/>
      <c r="J2184" s="2"/>
      <c r="K2184" s="3"/>
      <c r="L2184" s="3"/>
    </row>
    <row r="2185" spans="3:12" x14ac:dyDescent="0.25">
      <c r="C2185" s="3"/>
      <c r="D2185" s="3"/>
      <c r="E2185" s="1"/>
      <c r="F2185" s="1"/>
      <c r="G2185" s="3"/>
      <c r="I2185" s="2"/>
      <c r="J2185" s="2"/>
      <c r="K2185" s="3"/>
      <c r="L2185" s="3"/>
    </row>
    <row r="2186" spans="3:12" x14ac:dyDescent="0.25">
      <c r="C2186" s="3"/>
      <c r="D2186" s="3"/>
      <c r="E2186" s="1"/>
      <c r="F2186" s="1"/>
      <c r="G2186" s="3"/>
      <c r="I2186" s="2"/>
      <c r="J2186" s="2"/>
      <c r="K2186" s="3"/>
      <c r="L2186" s="3"/>
    </row>
    <row r="2187" spans="3:12" x14ac:dyDescent="0.25">
      <c r="C2187" s="3"/>
      <c r="D2187" s="3"/>
      <c r="E2187" s="1"/>
      <c r="F2187" s="1"/>
      <c r="G2187" s="3"/>
      <c r="I2187" s="2"/>
      <c r="J2187" s="2"/>
      <c r="K2187" s="3"/>
      <c r="L2187" s="3"/>
    </row>
    <row r="2188" spans="3:12" x14ac:dyDescent="0.25">
      <c r="C2188" s="3"/>
      <c r="D2188" s="3"/>
      <c r="E2188" s="1"/>
      <c r="F2188" s="1"/>
      <c r="G2188" s="3"/>
      <c r="I2188" s="2"/>
      <c r="J2188" s="2"/>
      <c r="K2188" s="3"/>
      <c r="L2188" s="3"/>
    </row>
    <row r="2189" spans="3:12" x14ac:dyDescent="0.25">
      <c r="C2189" s="3"/>
      <c r="D2189" s="3"/>
      <c r="E2189" s="1"/>
      <c r="F2189" s="1"/>
      <c r="G2189" s="3"/>
      <c r="I2189" s="2"/>
      <c r="J2189" s="2"/>
      <c r="K2189" s="3"/>
      <c r="L2189" s="3"/>
    </row>
    <row r="2190" spans="3:12" x14ac:dyDescent="0.25">
      <c r="C2190" s="3"/>
      <c r="D2190" s="3"/>
      <c r="E2190" s="1"/>
      <c r="F2190" s="1"/>
      <c r="G2190" s="3"/>
      <c r="I2190" s="2"/>
      <c r="J2190" s="2"/>
      <c r="K2190" s="3"/>
      <c r="L2190" s="3"/>
    </row>
    <row r="2191" spans="3:12" x14ac:dyDescent="0.25">
      <c r="C2191" s="3"/>
      <c r="D2191" s="3"/>
      <c r="E2191" s="1"/>
      <c r="F2191" s="1"/>
      <c r="G2191" s="3"/>
      <c r="I2191" s="2"/>
      <c r="J2191" s="2"/>
      <c r="K2191" s="3"/>
      <c r="L2191" s="3"/>
    </row>
    <row r="2192" spans="3:12" x14ac:dyDescent="0.25">
      <c r="C2192" s="3"/>
      <c r="D2192" s="3"/>
      <c r="E2192" s="1"/>
      <c r="F2192" s="1"/>
      <c r="G2192" s="3"/>
      <c r="I2192" s="2"/>
      <c r="J2192" s="2"/>
      <c r="K2192" s="3"/>
      <c r="L2192" s="3"/>
    </row>
    <row r="2193" spans="3:12" x14ac:dyDescent="0.25">
      <c r="C2193" s="3"/>
      <c r="D2193" s="3"/>
      <c r="E2193" s="1"/>
      <c r="F2193" s="1"/>
      <c r="G2193" s="3"/>
      <c r="I2193" s="2"/>
      <c r="J2193" s="2"/>
      <c r="K2193" s="3"/>
      <c r="L2193" s="3"/>
    </row>
    <row r="2194" spans="3:12" x14ac:dyDescent="0.25">
      <c r="C2194" s="3"/>
      <c r="D2194" s="3"/>
      <c r="E2194" s="1"/>
      <c r="F2194" s="1"/>
      <c r="G2194" s="3"/>
      <c r="I2194" s="2"/>
      <c r="J2194" s="2"/>
      <c r="K2194" s="3"/>
      <c r="L2194" s="3"/>
    </row>
    <row r="2195" spans="3:12" x14ac:dyDescent="0.25">
      <c r="C2195" s="3"/>
      <c r="D2195" s="3"/>
      <c r="E2195" s="1"/>
      <c r="F2195" s="1"/>
      <c r="G2195" s="3"/>
      <c r="I2195" s="2"/>
      <c r="J2195" s="2"/>
      <c r="K2195" s="3"/>
      <c r="L2195" s="3"/>
    </row>
    <row r="2196" spans="3:12" x14ac:dyDescent="0.25">
      <c r="C2196" s="3"/>
      <c r="D2196" s="3"/>
      <c r="E2196" s="1"/>
      <c r="F2196" s="1"/>
      <c r="G2196" s="3"/>
      <c r="I2196" s="2"/>
      <c r="J2196" s="2"/>
      <c r="K2196" s="3"/>
      <c r="L2196" s="3"/>
    </row>
    <row r="2197" spans="3:12" x14ac:dyDescent="0.25">
      <c r="C2197" s="3"/>
      <c r="D2197" s="3"/>
      <c r="E2197" s="1"/>
      <c r="F2197" s="1"/>
      <c r="G2197" s="3"/>
      <c r="I2197" s="2"/>
      <c r="J2197" s="2"/>
      <c r="K2197" s="3"/>
      <c r="L2197" s="3"/>
    </row>
    <row r="2198" spans="3:12" x14ac:dyDescent="0.25">
      <c r="C2198" s="3"/>
      <c r="D2198" s="3"/>
      <c r="E2198" s="1"/>
      <c r="F2198" s="1"/>
      <c r="G2198" s="3"/>
      <c r="I2198" s="2"/>
      <c r="J2198" s="2"/>
      <c r="K2198" s="3"/>
      <c r="L2198" s="3"/>
    </row>
    <row r="2199" spans="3:12" x14ac:dyDescent="0.25">
      <c r="C2199" s="3"/>
      <c r="D2199" s="3"/>
      <c r="E2199" s="1"/>
      <c r="F2199" s="1"/>
      <c r="G2199" s="3"/>
      <c r="I2199" s="2"/>
      <c r="J2199" s="2"/>
      <c r="K2199" s="3"/>
      <c r="L2199" s="3"/>
    </row>
    <row r="2200" spans="3:12" x14ac:dyDescent="0.25">
      <c r="C2200" s="3"/>
      <c r="D2200" s="3"/>
      <c r="E2200" s="1"/>
      <c r="F2200" s="1"/>
      <c r="G2200" s="3"/>
      <c r="I2200" s="2"/>
      <c r="J2200" s="2"/>
      <c r="K2200" s="3"/>
      <c r="L2200" s="3"/>
    </row>
    <row r="2201" spans="3:12" x14ac:dyDescent="0.25">
      <c r="C2201" s="3"/>
      <c r="D2201" s="3"/>
      <c r="E2201" s="1"/>
      <c r="F2201" s="1"/>
      <c r="G2201" s="3"/>
      <c r="I2201" s="2"/>
      <c r="J2201" s="2"/>
      <c r="K2201" s="3"/>
      <c r="L2201" s="3"/>
    </row>
    <row r="2202" spans="3:12" x14ac:dyDescent="0.25">
      <c r="C2202" s="3"/>
      <c r="D2202" s="3"/>
      <c r="E2202" s="1"/>
      <c r="F2202" s="1"/>
      <c r="G2202" s="3"/>
      <c r="I2202" s="2"/>
      <c r="J2202" s="2"/>
      <c r="K2202" s="3"/>
      <c r="L2202" s="3"/>
    </row>
    <row r="2203" spans="3:12" x14ac:dyDescent="0.25">
      <c r="C2203" s="3"/>
      <c r="D2203" s="3"/>
      <c r="E2203" s="1"/>
      <c r="F2203" s="1"/>
      <c r="G2203" s="3"/>
      <c r="I2203" s="2"/>
      <c r="J2203" s="2"/>
      <c r="K2203" s="3"/>
      <c r="L2203" s="3"/>
    </row>
    <row r="2204" spans="3:12" x14ac:dyDescent="0.25">
      <c r="C2204" s="3"/>
      <c r="D2204" s="3"/>
      <c r="E2204" s="1"/>
      <c r="F2204" s="1"/>
      <c r="G2204" s="3"/>
      <c r="I2204" s="2"/>
      <c r="J2204" s="2"/>
      <c r="K2204" s="3"/>
      <c r="L2204" s="3"/>
    </row>
    <row r="2205" spans="3:12" x14ac:dyDescent="0.25">
      <c r="C2205" s="3"/>
      <c r="D2205" s="3"/>
      <c r="E2205" s="1"/>
      <c r="F2205" s="1"/>
      <c r="G2205" s="3"/>
      <c r="I2205" s="2"/>
      <c r="J2205" s="2"/>
      <c r="K2205" s="3"/>
      <c r="L2205" s="3"/>
    </row>
    <row r="2206" spans="3:12" x14ac:dyDescent="0.25">
      <c r="C2206" s="3"/>
      <c r="D2206" s="3"/>
      <c r="E2206" s="1"/>
      <c r="F2206" s="1"/>
      <c r="G2206" s="3"/>
      <c r="I2206" s="2"/>
      <c r="J2206" s="2"/>
      <c r="K2206" s="3"/>
      <c r="L2206" s="3"/>
    </row>
    <row r="2207" spans="3:12" x14ac:dyDescent="0.25">
      <c r="C2207" s="3"/>
      <c r="D2207" s="3"/>
      <c r="E2207" s="1"/>
      <c r="F2207" s="1"/>
      <c r="G2207" s="3"/>
      <c r="I2207" s="2"/>
      <c r="J2207" s="2"/>
      <c r="K2207" s="3"/>
      <c r="L2207" s="3"/>
    </row>
    <row r="2208" spans="3:12" x14ac:dyDescent="0.25">
      <c r="C2208" s="3"/>
      <c r="D2208" s="3"/>
      <c r="E2208" s="1"/>
      <c r="F2208" s="1"/>
      <c r="G2208" s="3"/>
      <c r="I2208" s="2"/>
      <c r="J2208" s="2"/>
      <c r="K2208" s="3"/>
      <c r="L2208" s="3"/>
    </row>
    <row r="2209" spans="3:12" x14ac:dyDescent="0.25">
      <c r="C2209" s="3"/>
      <c r="D2209" s="3"/>
      <c r="E2209" s="1"/>
      <c r="F2209" s="1"/>
      <c r="G2209" s="3"/>
      <c r="I2209" s="2"/>
      <c r="J2209" s="2"/>
      <c r="K2209" s="3"/>
      <c r="L2209" s="3"/>
    </row>
    <row r="2210" spans="3:12" x14ac:dyDescent="0.25">
      <c r="C2210" s="3"/>
      <c r="D2210" s="3"/>
      <c r="E2210" s="1"/>
      <c r="F2210" s="1"/>
      <c r="G2210" s="3"/>
      <c r="I2210" s="2"/>
      <c r="J2210" s="2"/>
      <c r="K2210" s="3"/>
      <c r="L2210" s="3"/>
    </row>
    <row r="2211" spans="3:12" x14ac:dyDescent="0.25">
      <c r="C2211" s="3"/>
      <c r="D2211" s="3"/>
      <c r="E2211" s="1"/>
      <c r="F2211" s="1"/>
      <c r="G2211" s="3"/>
      <c r="I2211" s="2"/>
      <c r="J2211" s="2"/>
      <c r="K2211" s="3"/>
      <c r="L2211" s="3"/>
    </row>
    <row r="2212" spans="3:12" x14ac:dyDescent="0.25">
      <c r="C2212" s="3"/>
      <c r="D2212" s="3"/>
      <c r="E2212" s="1"/>
      <c r="F2212" s="1"/>
      <c r="G2212" s="3"/>
      <c r="I2212" s="2"/>
      <c r="J2212" s="2"/>
      <c r="K2212" s="3"/>
      <c r="L2212" s="3"/>
    </row>
    <row r="2213" spans="3:12" x14ac:dyDescent="0.25">
      <c r="C2213" s="3"/>
      <c r="D2213" s="3"/>
      <c r="E2213" s="1"/>
      <c r="F2213" s="1"/>
      <c r="G2213" s="3"/>
      <c r="I2213" s="2"/>
      <c r="J2213" s="2"/>
      <c r="K2213" s="3"/>
      <c r="L2213" s="3"/>
    </row>
    <row r="2214" spans="3:12" x14ac:dyDescent="0.25">
      <c r="C2214" s="3"/>
      <c r="D2214" s="3"/>
      <c r="E2214" s="1"/>
      <c r="F2214" s="1"/>
      <c r="G2214" s="3"/>
      <c r="I2214" s="2"/>
      <c r="J2214" s="2"/>
      <c r="K2214" s="3"/>
      <c r="L2214" s="3"/>
    </row>
    <row r="2215" spans="3:12" x14ac:dyDescent="0.25">
      <c r="C2215" s="3"/>
      <c r="D2215" s="3"/>
      <c r="E2215" s="1"/>
      <c r="F2215" s="1"/>
      <c r="G2215" s="3"/>
      <c r="I2215" s="2"/>
      <c r="J2215" s="2"/>
      <c r="K2215" s="3"/>
      <c r="L2215" s="3"/>
    </row>
    <row r="2216" spans="3:12" x14ac:dyDescent="0.25">
      <c r="C2216" s="3"/>
      <c r="D2216" s="3"/>
      <c r="E2216" s="1"/>
      <c r="F2216" s="1"/>
      <c r="G2216" s="3"/>
      <c r="I2216" s="2"/>
      <c r="J2216" s="2"/>
      <c r="K2216" s="3"/>
      <c r="L2216" s="3"/>
    </row>
    <row r="2217" spans="3:12" x14ac:dyDescent="0.25">
      <c r="C2217" s="3"/>
      <c r="D2217" s="3"/>
      <c r="E2217" s="1"/>
      <c r="F2217" s="1"/>
      <c r="G2217" s="3"/>
      <c r="I2217" s="2"/>
      <c r="J2217" s="2"/>
      <c r="K2217" s="3"/>
      <c r="L2217" s="3"/>
    </row>
    <row r="2218" spans="3:12" x14ac:dyDescent="0.25">
      <c r="C2218" s="3"/>
      <c r="D2218" s="3"/>
      <c r="E2218" s="1"/>
      <c r="F2218" s="1"/>
      <c r="G2218" s="3"/>
      <c r="I2218" s="2"/>
      <c r="J2218" s="2"/>
      <c r="K2218" s="3"/>
      <c r="L2218" s="3"/>
    </row>
    <row r="2219" spans="3:12" x14ac:dyDescent="0.25">
      <c r="C2219" s="3"/>
      <c r="D2219" s="3"/>
      <c r="E2219" s="1"/>
      <c r="F2219" s="1"/>
      <c r="G2219" s="3"/>
      <c r="I2219" s="2"/>
      <c r="J2219" s="2"/>
      <c r="K2219" s="3"/>
      <c r="L2219" s="3"/>
    </row>
    <row r="2220" spans="3:12" x14ac:dyDescent="0.25">
      <c r="C2220" s="3"/>
      <c r="D2220" s="3"/>
      <c r="E2220" s="1"/>
      <c r="F2220" s="1"/>
      <c r="G2220" s="3"/>
      <c r="I2220" s="2"/>
      <c r="J2220" s="2"/>
      <c r="K2220" s="3"/>
      <c r="L2220" s="3"/>
    </row>
    <row r="2221" spans="3:12" x14ac:dyDescent="0.25">
      <c r="C2221" s="3"/>
      <c r="D2221" s="3"/>
      <c r="E2221" s="1"/>
      <c r="F2221" s="1"/>
      <c r="G2221" s="3"/>
      <c r="I2221" s="2"/>
      <c r="J2221" s="2"/>
      <c r="K2221" s="3"/>
      <c r="L2221" s="3"/>
    </row>
    <row r="2222" spans="3:12" x14ac:dyDescent="0.25">
      <c r="C2222" s="3"/>
      <c r="D2222" s="3"/>
      <c r="E2222" s="1"/>
      <c r="F2222" s="1"/>
      <c r="G2222" s="3"/>
      <c r="I2222" s="2"/>
      <c r="J2222" s="2"/>
      <c r="K2222" s="3"/>
      <c r="L2222" s="3"/>
    </row>
    <row r="2223" spans="3:12" x14ac:dyDescent="0.25">
      <c r="C2223" s="3"/>
      <c r="D2223" s="3"/>
      <c r="E2223" s="1"/>
      <c r="F2223" s="1"/>
      <c r="G2223" s="3"/>
      <c r="I2223" s="2"/>
      <c r="J2223" s="2"/>
      <c r="K2223" s="3"/>
      <c r="L2223" s="3"/>
    </row>
    <row r="2224" spans="3:12" x14ac:dyDescent="0.25">
      <c r="C2224" s="3"/>
      <c r="D2224" s="3"/>
      <c r="E2224" s="1"/>
      <c r="F2224" s="1"/>
      <c r="G2224" s="3"/>
      <c r="I2224" s="2"/>
      <c r="J2224" s="2"/>
      <c r="K2224" s="3"/>
      <c r="L2224" s="3"/>
    </row>
    <row r="2225" spans="3:12" x14ac:dyDescent="0.25">
      <c r="C2225" s="3"/>
      <c r="D2225" s="3"/>
      <c r="E2225" s="1"/>
      <c r="F2225" s="1"/>
      <c r="G2225" s="3"/>
      <c r="I2225" s="2"/>
      <c r="J2225" s="2"/>
      <c r="K2225" s="3"/>
      <c r="L2225" s="3"/>
    </row>
    <row r="2226" spans="3:12" x14ac:dyDescent="0.25">
      <c r="C2226" s="3"/>
      <c r="D2226" s="3"/>
      <c r="E2226" s="1"/>
      <c r="F2226" s="1"/>
      <c r="G2226" s="3"/>
      <c r="I2226" s="2"/>
      <c r="J2226" s="2"/>
      <c r="K2226" s="3"/>
      <c r="L2226" s="3"/>
    </row>
    <row r="2227" spans="3:12" x14ac:dyDescent="0.25">
      <c r="C2227" s="3"/>
      <c r="D2227" s="3"/>
      <c r="E2227" s="1"/>
      <c r="F2227" s="1"/>
      <c r="G2227" s="3"/>
      <c r="I2227" s="2"/>
      <c r="J2227" s="2"/>
      <c r="K2227" s="3"/>
      <c r="L2227" s="3"/>
    </row>
    <row r="2228" spans="3:12" x14ac:dyDescent="0.25">
      <c r="C2228" s="3"/>
      <c r="D2228" s="3"/>
      <c r="E2228" s="1"/>
      <c r="F2228" s="1"/>
      <c r="G2228" s="3"/>
      <c r="I2228" s="2"/>
      <c r="J2228" s="2"/>
      <c r="K2228" s="3"/>
      <c r="L2228" s="3"/>
    </row>
    <row r="2229" spans="3:12" x14ac:dyDescent="0.25">
      <c r="C2229" s="3"/>
      <c r="D2229" s="3"/>
      <c r="E2229" s="1"/>
      <c r="F2229" s="1"/>
      <c r="G2229" s="3"/>
      <c r="I2229" s="2"/>
      <c r="J2229" s="2"/>
      <c r="K2229" s="3"/>
      <c r="L2229" s="3"/>
    </row>
    <row r="2230" spans="3:12" x14ac:dyDescent="0.25">
      <c r="C2230" s="3"/>
      <c r="D2230" s="3"/>
      <c r="E2230" s="1"/>
      <c r="F2230" s="1"/>
      <c r="G2230" s="3"/>
      <c r="I2230" s="2"/>
      <c r="J2230" s="2"/>
      <c r="K2230" s="3"/>
      <c r="L2230" s="3"/>
    </row>
    <row r="2231" spans="3:12" x14ac:dyDescent="0.25">
      <c r="C2231" s="3"/>
      <c r="D2231" s="3"/>
      <c r="E2231" s="1"/>
      <c r="F2231" s="1"/>
      <c r="G2231" s="3"/>
      <c r="I2231" s="2"/>
      <c r="J2231" s="2"/>
      <c r="K2231" s="3"/>
      <c r="L2231" s="3"/>
    </row>
    <row r="2232" spans="3:12" x14ac:dyDescent="0.25">
      <c r="C2232" s="3"/>
      <c r="D2232" s="3"/>
      <c r="E2232" s="1"/>
      <c r="F2232" s="1"/>
      <c r="G2232" s="3"/>
      <c r="I2232" s="2"/>
      <c r="J2232" s="2"/>
      <c r="K2232" s="3"/>
      <c r="L2232" s="3"/>
    </row>
    <row r="2233" spans="3:12" x14ac:dyDescent="0.25">
      <c r="C2233" s="3"/>
      <c r="D2233" s="3"/>
      <c r="E2233" s="1"/>
      <c r="F2233" s="1"/>
      <c r="G2233" s="3"/>
      <c r="I2233" s="2"/>
      <c r="J2233" s="2"/>
      <c r="K2233" s="3"/>
      <c r="L2233" s="3"/>
    </row>
    <row r="2234" spans="3:12" x14ac:dyDescent="0.25">
      <c r="C2234" s="3"/>
      <c r="D2234" s="3"/>
      <c r="E2234" s="1"/>
      <c r="F2234" s="1"/>
      <c r="G2234" s="3"/>
      <c r="I2234" s="2"/>
      <c r="J2234" s="2"/>
      <c r="K2234" s="3"/>
      <c r="L2234" s="3"/>
    </row>
    <row r="2235" spans="3:12" x14ac:dyDescent="0.25">
      <c r="C2235" s="3"/>
      <c r="D2235" s="3"/>
      <c r="E2235" s="1"/>
      <c r="F2235" s="1"/>
      <c r="G2235" s="3"/>
      <c r="I2235" s="2"/>
      <c r="J2235" s="2"/>
      <c r="K2235" s="3"/>
      <c r="L2235" s="3"/>
    </row>
    <row r="2236" spans="3:12" x14ac:dyDescent="0.25">
      <c r="C2236" s="3"/>
      <c r="D2236" s="3"/>
      <c r="E2236" s="1"/>
      <c r="F2236" s="1"/>
      <c r="G2236" s="3"/>
      <c r="I2236" s="2"/>
      <c r="J2236" s="2"/>
      <c r="K2236" s="3"/>
      <c r="L2236" s="3"/>
    </row>
    <row r="2237" spans="3:12" x14ac:dyDescent="0.25">
      <c r="C2237" s="3"/>
      <c r="D2237" s="3"/>
      <c r="E2237" s="1"/>
      <c r="F2237" s="1"/>
      <c r="G2237" s="3"/>
      <c r="I2237" s="2"/>
      <c r="J2237" s="2"/>
      <c r="K2237" s="3"/>
      <c r="L2237" s="3"/>
    </row>
    <row r="2238" spans="3:12" x14ac:dyDescent="0.25">
      <c r="C2238" s="3"/>
      <c r="D2238" s="3"/>
      <c r="E2238" s="1"/>
      <c r="F2238" s="1"/>
      <c r="G2238" s="3"/>
      <c r="I2238" s="2"/>
      <c r="J2238" s="2"/>
      <c r="K2238" s="3"/>
      <c r="L2238" s="3"/>
    </row>
    <row r="2239" spans="3:12" x14ac:dyDescent="0.25">
      <c r="C2239" s="3"/>
      <c r="D2239" s="3"/>
      <c r="E2239" s="1"/>
      <c r="F2239" s="1"/>
      <c r="G2239" s="3"/>
      <c r="I2239" s="2"/>
      <c r="J2239" s="2"/>
      <c r="K2239" s="3"/>
      <c r="L2239" s="3"/>
    </row>
    <row r="2240" spans="3:12" x14ac:dyDescent="0.25">
      <c r="C2240" s="3"/>
      <c r="D2240" s="3"/>
      <c r="E2240" s="1"/>
      <c r="F2240" s="1"/>
      <c r="G2240" s="3"/>
      <c r="I2240" s="2"/>
      <c r="J2240" s="2"/>
      <c r="K2240" s="3"/>
      <c r="L2240" s="3"/>
    </row>
    <row r="2241" spans="3:12" x14ac:dyDescent="0.25">
      <c r="C2241" s="3"/>
      <c r="D2241" s="3"/>
      <c r="E2241" s="1"/>
      <c r="F2241" s="1"/>
      <c r="G2241" s="3"/>
      <c r="I2241" s="2"/>
      <c r="J2241" s="2"/>
      <c r="K2241" s="3"/>
      <c r="L2241" s="3"/>
    </row>
    <row r="2242" spans="3:12" x14ac:dyDescent="0.25">
      <c r="C2242" s="3"/>
      <c r="D2242" s="3"/>
      <c r="E2242" s="1"/>
      <c r="F2242" s="1"/>
      <c r="G2242" s="3"/>
      <c r="I2242" s="2"/>
      <c r="J2242" s="2"/>
      <c r="K2242" s="3"/>
      <c r="L2242" s="3"/>
    </row>
    <row r="2243" spans="3:12" x14ac:dyDescent="0.25">
      <c r="C2243" s="3"/>
      <c r="D2243" s="3"/>
      <c r="E2243" s="1"/>
      <c r="F2243" s="1"/>
      <c r="G2243" s="3"/>
      <c r="I2243" s="2"/>
      <c r="J2243" s="2"/>
      <c r="K2243" s="3"/>
      <c r="L2243" s="3"/>
    </row>
    <row r="2244" spans="3:12" x14ac:dyDescent="0.25">
      <c r="C2244" s="3"/>
      <c r="D2244" s="3"/>
      <c r="E2244" s="1"/>
      <c r="F2244" s="1"/>
      <c r="G2244" s="3"/>
      <c r="I2244" s="2"/>
      <c r="J2244" s="2"/>
      <c r="K2244" s="3"/>
      <c r="L2244" s="3"/>
    </row>
    <row r="2245" spans="3:12" x14ac:dyDescent="0.25">
      <c r="C2245" s="3"/>
      <c r="D2245" s="3"/>
      <c r="E2245" s="1"/>
      <c r="F2245" s="1"/>
      <c r="G2245" s="3"/>
      <c r="I2245" s="2"/>
      <c r="J2245" s="2"/>
      <c r="K2245" s="3"/>
      <c r="L2245" s="3"/>
    </row>
    <row r="2246" spans="3:12" x14ac:dyDescent="0.25">
      <c r="C2246" s="3"/>
      <c r="D2246" s="3"/>
      <c r="E2246" s="1"/>
      <c r="F2246" s="1"/>
      <c r="G2246" s="3"/>
      <c r="I2246" s="2"/>
      <c r="J2246" s="2"/>
      <c r="K2246" s="3"/>
      <c r="L2246" s="3"/>
    </row>
    <row r="2247" spans="3:12" x14ac:dyDescent="0.25">
      <c r="C2247" s="3"/>
      <c r="D2247" s="3"/>
      <c r="E2247" s="1"/>
      <c r="F2247" s="1"/>
      <c r="G2247" s="3"/>
      <c r="I2247" s="2"/>
      <c r="J2247" s="2"/>
      <c r="K2247" s="3"/>
      <c r="L2247" s="3"/>
    </row>
    <row r="2248" spans="3:12" x14ac:dyDescent="0.25">
      <c r="C2248" s="3"/>
      <c r="D2248" s="3"/>
      <c r="E2248" s="1"/>
      <c r="F2248" s="1"/>
      <c r="G2248" s="3"/>
      <c r="I2248" s="2"/>
      <c r="J2248" s="2"/>
      <c r="K2248" s="3"/>
      <c r="L2248" s="3"/>
    </row>
    <row r="2249" spans="3:12" x14ac:dyDescent="0.25">
      <c r="C2249" s="3"/>
      <c r="D2249" s="3"/>
      <c r="E2249" s="1"/>
      <c r="F2249" s="1"/>
      <c r="G2249" s="3"/>
      <c r="I2249" s="2"/>
      <c r="J2249" s="2"/>
      <c r="K2249" s="3"/>
      <c r="L2249" s="3"/>
    </row>
    <row r="2250" spans="3:12" x14ac:dyDescent="0.25">
      <c r="C2250" s="3"/>
      <c r="D2250" s="3"/>
      <c r="E2250" s="1"/>
      <c r="F2250" s="1"/>
      <c r="G2250" s="3"/>
      <c r="I2250" s="2"/>
      <c r="J2250" s="2"/>
      <c r="K2250" s="3"/>
      <c r="L2250" s="3"/>
    </row>
    <row r="2251" spans="3:12" x14ac:dyDescent="0.25">
      <c r="C2251" s="3"/>
      <c r="D2251" s="3"/>
      <c r="E2251" s="1"/>
      <c r="F2251" s="1"/>
      <c r="G2251" s="3"/>
      <c r="I2251" s="2"/>
      <c r="J2251" s="2"/>
      <c r="K2251" s="3"/>
      <c r="L2251" s="3"/>
    </row>
    <row r="2252" spans="3:12" x14ac:dyDescent="0.25">
      <c r="C2252" s="3"/>
      <c r="D2252" s="3"/>
      <c r="E2252" s="1"/>
      <c r="F2252" s="1"/>
      <c r="G2252" s="3"/>
      <c r="I2252" s="2"/>
      <c r="J2252" s="2"/>
      <c r="K2252" s="3"/>
      <c r="L2252" s="3"/>
    </row>
    <row r="2253" spans="3:12" x14ac:dyDescent="0.25">
      <c r="C2253" s="3"/>
      <c r="D2253" s="3"/>
      <c r="E2253" s="1"/>
      <c r="F2253" s="1"/>
      <c r="G2253" s="3"/>
      <c r="I2253" s="2"/>
      <c r="J2253" s="2"/>
      <c r="K2253" s="3"/>
      <c r="L2253" s="3"/>
    </row>
    <row r="2254" spans="3:12" x14ac:dyDescent="0.25">
      <c r="C2254" s="3"/>
      <c r="D2254" s="3"/>
      <c r="E2254" s="1"/>
      <c r="F2254" s="1"/>
      <c r="G2254" s="3"/>
      <c r="I2254" s="2"/>
      <c r="J2254" s="2"/>
      <c r="K2254" s="3"/>
      <c r="L2254" s="3"/>
    </row>
    <row r="2255" spans="3:12" x14ac:dyDescent="0.25">
      <c r="C2255" s="3"/>
      <c r="D2255" s="3"/>
      <c r="E2255" s="1"/>
      <c r="F2255" s="1"/>
      <c r="G2255" s="3"/>
      <c r="I2255" s="2"/>
      <c r="J2255" s="2"/>
      <c r="K2255" s="3"/>
      <c r="L2255" s="3"/>
    </row>
    <row r="2256" spans="3:12" x14ac:dyDescent="0.25">
      <c r="C2256" s="3"/>
      <c r="D2256" s="3"/>
      <c r="E2256" s="1"/>
      <c r="F2256" s="1"/>
      <c r="G2256" s="3"/>
      <c r="I2256" s="2"/>
      <c r="J2256" s="2"/>
      <c r="K2256" s="3"/>
      <c r="L2256" s="3"/>
    </row>
    <row r="2257" spans="3:12" x14ac:dyDescent="0.25">
      <c r="C2257" s="3"/>
      <c r="D2257" s="3"/>
      <c r="E2257" s="1"/>
      <c r="F2257" s="1"/>
      <c r="G2257" s="3"/>
      <c r="I2257" s="2"/>
      <c r="J2257" s="2"/>
      <c r="K2257" s="3"/>
      <c r="L2257" s="3"/>
    </row>
    <row r="2258" spans="3:12" x14ac:dyDescent="0.25">
      <c r="C2258" s="3"/>
      <c r="D2258" s="3"/>
      <c r="E2258" s="1"/>
      <c r="F2258" s="1"/>
      <c r="G2258" s="3"/>
      <c r="I2258" s="2"/>
      <c r="J2258" s="2"/>
      <c r="K2258" s="3"/>
      <c r="L2258" s="3"/>
    </row>
    <row r="2259" spans="3:12" x14ac:dyDescent="0.25">
      <c r="C2259" s="3"/>
      <c r="D2259" s="3"/>
      <c r="E2259" s="1"/>
      <c r="F2259" s="1"/>
      <c r="G2259" s="3"/>
      <c r="I2259" s="2"/>
      <c r="J2259" s="2"/>
      <c r="K2259" s="3"/>
      <c r="L2259" s="3"/>
    </row>
    <row r="2260" spans="3:12" x14ac:dyDescent="0.25">
      <c r="C2260" s="3"/>
      <c r="D2260" s="3"/>
      <c r="E2260" s="1"/>
      <c r="F2260" s="1"/>
      <c r="G2260" s="3"/>
      <c r="I2260" s="2"/>
      <c r="J2260" s="2"/>
      <c r="K2260" s="3"/>
      <c r="L2260" s="3"/>
    </row>
    <row r="2261" spans="3:12" x14ac:dyDescent="0.25">
      <c r="C2261" s="3"/>
      <c r="D2261" s="3"/>
      <c r="E2261" s="1"/>
      <c r="F2261" s="1"/>
      <c r="G2261" s="3"/>
      <c r="I2261" s="2"/>
      <c r="J2261" s="2"/>
      <c r="K2261" s="3"/>
      <c r="L2261" s="3"/>
    </row>
    <row r="2262" spans="3:12" x14ac:dyDescent="0.25">
      <c r="C2262" s="3"/>
      <c r="D2262" s="3"/>
      <c r="E2262" s="1"/>
      <c r="F2262" s="1"/>
      <c r="G2262" s="3"/>
      <c r="I2262" s="2"/>
      <c r="J2262" s="2"/>
      <c r="K2262" s="3"/>
      <c r="L2262" s="3"/>
    </row>
    <row r="2263" spans="3:12" x14ac:dyDescent="0.25">
      <c r="C2263" s="3"/>
      <c r="D2263" s="3"/>
      <c r="E2263" s="1"/>
      <c r="F2263" s="1"/>
      <c r="G2263" s="3"/>
      <c r="I2263" s="2"/>
      <c r="J2263" s="2"/>
      <c r="K2263" s="3"/>
      <c r="L2263" s="3"/>
    </row>
    <row r="2264" spans="3:12" x14ac:dyDescent="0.25">
      <c r="C2264" s="3"/>
      <c r="D2264" s="3"/>
      <c r="E2264" s="1"/>
      <c r="F2264" s="1"/>
      <c r="G2264" s="3"/>
      <c r="I2264" s="2"/>
      <c r="J2264" s="2"/>
      <c r="K2264" s="3"/>
      <c r="L2264" s="3"/>
    </row>
    <row r="2265" spans="3:12" x14ac:dyDescent="0.25">
      <c r="C2265" s="3"/>
      <c r="D2265" s="3"/>
      <c r="E2265" s="1"/>
      <c r="F2265" s="1"/>
      <c r="G2265" s="3"/>
      <c r="I2265" s="2"/>
      <c r="J2265" s="2"/>
      <c r="K2265" s="3"/>
      <c r="L2265" s="3"/>
    </row>
    <row r="2266" spans="3:12" x14ac:dyDescent="0.25">
      <c r="C2266" s="3"/>
      <c r="D2266" s="3"/>
      <c r="E2266" s="1"/>
      <c r="F2266" s="1"/>
      <c r="G2266" s="3"/>
      <c r="I2266" s="2"/>
      <c r="J2266" s="2"/>
      <c r="K2266" s="3"/>
      <c r="L2266" s="3"/>
    </row>
    <row r="2267" spans="3:12" x14ac:dyDescent="0.25">
      <c r="C2267" s="3"/>
      <c r="D2267" s="3"/>
      <c r="E2267" s="1"/>
      <c r="F2267" s="1"/>
      <c r="G2267" s="3"/>
      <c r="I2267" s="2"/>
      <c r="J2267" s="2"/>
      <c r="K2267" s="3"/>
      <c r="L2267" s="3"/>
    </row>
    <row r="2268" spans="3:12" x14ac:dyDescent="0.25">
      <c r="C2268" s="3"/>
      <c r="D2268" s="3"/>
      <c r="E2268" s="1"/>
      <c r="F2268" s="1"/>
      <c r="G2268" s="3"/>
      <c r="I2268" s="2"/>
      <c r="J2268" s="2"/>
      <c r="K2268" s="3"/>
      <c r="L2268" s="3"/>
    </row>
    <row r="2269" spans="3:12" x14ac:dyDescent="0.25">
      <c r="C2269" s="3"/>
      <c r="D2269" s="3"/>
      <c r="E2269" s="1"/>
      <c r="F2269" s="1"/>
      <c r="G2269" s="3"/>
      <c r="I2269" s="2"/>
      <c r="J2269" s="2"/>
      <c r="K2269" s="3"/>
      <c r="L2269" s="3"/>
    </row>
    <row r="2270" spans="3:12" x14ac:dyDescent="0.25">
      <c r="C2270" s="3"/>
      <c r="D2270" s="3"/>
      <c r="E2270" s="1"/>
      <c r="F2270" s="1"/>
      <c r="G2270" s="3"/>
      <c r="I2270" s="2"/>
      <c r="J2270" s="2"/>
      <c r="K2270" s="3"/>
      <c r="L2270" s="3"/>
    </row>
    <row r="2271" spans="3:12" x14ac:dyDescent="0.25">
      <c r="C2271" s="3"/>
      <c r="D2271" s="3"/>
      <c r="E2271" s="1"/>
      <c r="F2271" s="1"/>
      <c r="G2271" s="3"/>
      <c r="I2271" s="2"/>
      <c r="J2271" s="2"/>
      <c r="K2271" s="3"/>
      <c r="L2271" s="3"/>
    </row>
    <row r="2272" spans="3:12" x14ac:dyDescent="0.25">
      <c r="C2272" s="3"/>
      <c r="D2272" s="3"/>
      <c r="E2272" s="1"/>
      <c r="F2272" s="1"/>
      <c r="G2272" s="3"/>
      <c r="I2272" s="2"/>
      <c r="J2272" s="2"/>
      <c r="K2272" s="3"/>
      <c r="L2272" s="3"/>
    </row>
    <row r="2273" spans="3:12" x14ac:dyDescent="0.25">
      <c r="C2273" s="3"/>
      <c r="D2273" s="3"/>
      <c r="E2273" s="1"/>
      <c r="F2273" s="1"/>
      <c r="G2273" s="3"/>
      <c r="I2273" s="2"/>
      <c r="J2273" s="2"/>
      <c r="K2273" s="3"/>
      <c r="L2273" s="3"/>
    </row>
    <row r="2274" spans="3:12" x14ac:dyDescent="0.25">
      <c r="C2274" s="3"/>
      <c r="D2274" s="3"/>
      <c r="E2274" s="1"/>
      <c r="F2274" s="1"/>
      <c r="G2274" s="3"/>
      <c r="I2274" s="2"/>
      <c r="J2274" s="2"/>
      <c r="K2274" s="3"/>
      <c r="L2274" s="3"/>
    </row>
    <row r="2275" spans="3:12" x14ac:dyDescent="0.25">
      <c r="C2275" s="3"/>
      <c r="D2275" s="3"/>
      <c r="E2275" s="1"/>
      <c r="F2275" s="1"/>
      <c r="G2275" s="3"/>
      <c r="I2275" s="2"/>
      <c r="J2275" s="2"/>
      <c r="K2275" s="3"/>
      <c r="L2275" s="3"/>
    </row>
    <row r="2276" spans="3:12" x14ac:dyDescent="0.25">
      <c r="C2276" s="3"/>
      <c r="D2276" s="3"/>
      <c r="E2276" s="1"/>
      <c r="F2276" s="1"/>
      <c r="G2276" s="3"/>
      <c r="I2276" s="2"/>
      <c r="J2276" s="2"/>
      <c r="K2276" s="3"/>
      <c r="L2276" s="3"/>
    </row>
    <row r="2277" spans="3:12" x14ac:dyDescent="0.25">
      <c r="C2277" s="3"/>
      <c r="D2277" s="3"/>
      <c r="E2277" s="1"/>
      <c r="F2277" s="1"/>
      <c r="G2277" s="3"/>
      <c r="I2277" s="2"/>
      <c r="J2277" s="2"/>
      <c r="K2277" s="3"/>
      <c r="L2277" s="3"/>
    </row>
    <row r="2278" spans="3:12" x14ac:dyDescent="0.25">
      <c r="C2278" s="3"/>
      <c r="D2278" s="3"/>
      <c r="E2278" s="1"/>
      <c r="F2278" s="1"/>
      <c r="G2278" s="3"/>
      <c r="I2278" s="2"/>
      <c r="J2278" s="2"/>
      <c r="K2278" s="3"/>
      <c r="L2278" s="3"/>
    </row>
    <row r="2279" spans="3:12" x14ac:dyDescent="0.25">
      <c r="C2279" s="3"/>
      <c r="D2279" s="3"/>
      <c r="E2279" s="1"/>
      <c r="F2279" s="1"/>
      <c r="G2279" s="3"/>
      <c r="I2279" s="2"/>
      <c r="J2279" s="2"/>
      <c r="K2279" s="3"/>
      <c r="L2279" s="3"/>
    </row>
    <row r="2280" spans="3:12" x14ac:dyDescent="0.25">
      <c r="C2280" s="3"/>
      <c r="D2280" s="3"/>
      <c r="E2280" s="1"/>
      <c r="F2280" s="1"/>
      <c r="G2280" s="3"/>
      <c r="I2280" s="2"/>
      <c r="J2280" s="2"/>
      <c r="K2280" s="3"/>
      <c r="L2280" s="3"/>
    </row>
    <row r="2281" spans="3:12" x14ac:dyDescent="0.25">
      <c r="C2281" s="3"/>
      <c r="D2281" s="3"/>
      <c r="E2281" s="1"/>
      <c r="F2281" s="1"/>
      <c r="G2281" s="3"/>
      <c r="I2281" s="2"/>
      <c r="J2281" s="2"/>
      <c r="K2281" s="3"/>
      <c r="L2281" s="3"/>
    </row>
    <row r="2282" spans="3:12" x14ac:dyDescent="0.25">
      <c r="C2282" s="3"/>
      <c r="D2282" s="3"/>
      <c r="E2282" s="1"/>
      <c r="F2282" s="1"/>
      <c r="G2282" s="3"/>
      <c r="I2282" s="2"/>
      <c r="J2282" s="2"/>
      <c r="K2282" s="3"/>
      <c r="L2282" s="3"/>
    </row>
    <row r="2283" spans="3:12" x14ac:dyDescent="0.25">
      <c r="C2283" s="3"/>
      <c r="D2283" s="3"/>
      <c r="E2283" s="1"/>
      <c r="F2283" s="1"/>
      <c r="G2283" s="3"/>
      <c r="I2283" s="2"/>
      <c r="J2283" s="2"/>
      <c r="K2283" s="3"/>
      <c r="L2283" s="3"/>
    </row>
    <row r="2284" spans="3:12" x14ac:dyDescent="0.25">
      <c r="C2284" s="3"/>
      <c r="D2284" s="3"/>
      <c r="E2284" s="1"/>
      <c r="F2284" s="1"/>
      <c r="G2284" s="3"/>
      <c r="I2284" s="2"/>
      <c r="J2284" s="2"/>
      <c r="K2284" s="3"/>
      <c r="L2284" s="3"/>
    </row>
    <row r="2285" spans="3:12" x14ac:dyDescent="0.25">
      <c r="C2285" s="3"/>
      <c r="D2285" s="3"/>
      <c r="E2285" s="1"/>
      <c r="F2285" s="1"/>
      <c r="G2285" s="3"/>
      <c r="I2285" s="2"/>
      <c r="J2285" s="2"/>
      <c r="K2285" s="3"/>
      <c r="L2285" s="3"/>
    </row>
    <row r="2286" spans="3:12" x14ac:dyDescent="0.25">
      <c r="C2286" s="3"/>
      <c r="D2286" s="3"/>
      <c r="E2286" s="1"/>
      <c r="F2286" s="1"/>
      <c r="G2286" s="3"/>
      <c r="I2286" s="2"/>
      <c r="J2286" s="2"/>
      <c r="K2286" s="3"/>
      <c r="L2286" s="3"/>
    </row>
    <row r="2287" spans="3:12" x14ac:dyDescent="0.25">
      <c r="C2287" s="3"/>
      <c r="D2287" s="3"/>
      <c r="E2287" s="1"/>
      <c r="F2287" s="1"/>
      <c r="G2287" s="3"/>
      <c r="I2287" s="2"/>
      <c r="J2287" s="2"/>
      <c r="K2287" s="3"/>
      <c r="L2287" s="3"/>
    </row>
    <row r="2288" spans="3:12" x14ac:dyDescent="0.25">
      <c r="C2288" s="3"/>
      <c r="D2288" s="3"/>
      <c r="E2288" s="1"/>
      <c r="F2288" s="1"/>
      <c r="G2288" s="3"/>
      <c r="I2288" s="2"/>
      <c r="J2288" s="2"/>
      <c r="K2288" s="3"/>
      <c r="L2288" s="3"/>
    </row>
    <row r="2289" spans="3:12" x14ac:dyDescent="0.25">
      <c r="C2289" s="3"/>
      <c r="D2289" s="3"/>
      <c r="E2289" s="1"/>
      <c r="F2289" s="1"/>
      <c r="G2289" s="3"/>
      <c r="I2289" s="2"/>
      <c r="J2289" s="2"/>
      <c r="K2289" s="3"/>
      <c r="L2289" s="3"/>
    </row>
    <row r="2290" spans="3:12" x14ac:dyDescent="0.25">
      <c r="C2290" s="3"/>
      <c r="D2290" s="3"/>
      <c r="E2290" s="1"/>
      <c r="F2290" s="1"/>
      <c r="G2290" s="3"/>
      <c r="I2290" s="2"/>
      <c r="J2290" s="2"/>
      <c r="K2290" s="3"/>
      <c r="L2290" s="3"/>
    </row>
    <row r="2291" spans="3:12" x14ac:dyDescent="0.25">
      <c r="C2291" s="3"/>
      <c r="D2291" s="3"/>
      <c r="E2291" s="1"/>
      <c r="F2291" s="1"/>
      <c r="G2291" s="3"/>
      <c r="I2291" s="2"/>
      <c r="J2291" s="2"/>
      <c r="K2291" s="3"/>
      <c r="L2291" s="3"/>
    </row>
    <row r="2292" spans="3:12" x14ac:dyDescent="0.25">
      <c r="C2292" s="3"/>
      <c r="D2292" s="3"/>
      <c r="E2292" s="1"/>
      <c r="F2292" s="1"/>
      <c r="G2292" s="3"/>
      <c r="I2292" s="2"/>
      <c r="J2292" s="2"/>
      <c r="K2292" s="3"/>
      <c r="L2292" s="3"/>
    </row>
    <row r="2293" spans="3:12" x14ac:dyDescent="0.25">
      <c r="C2293" s="3"/>
      <c r="D2293" s="3"/>
      <c r="E2293" s="1"/>
      <c r="F2293" s="1"/>
      <c r="G2293" s="3"/>
      <c r="I2293" s="2"/>
      <c r="J2293" s="2"/>
      <c r="K2293" s="3"/>
      <c r="L2293" s="3"/>
    </row>
    <row r="2294" spans="3:12" x14ac:dyDescent="0.25">
      <c r="C2294" s="3"/>
      <c r="D2294" s="3"/>
      <c r="E2294" s="1"/>
      <c r="F2294" s="1"/>
      <c r="G2294" s="3"/>
      <c r="I2294" s="2"/>
      <c r="J2294" s="2"/>
      <c r="K2294" s="3"/>
      <c r="L2294" s="3"/>
    </row>
    <row r="2295" spans="3:12" x14ac:dyDescent="0.25">
      <c r="C2295" s="3"/>
      <c r="D2295" s="3"/>
      <c r="E2295" s="1"/>
      <c r="F2295" s="1"/>
      <c r="G2295" s="3"/>
      <c r="I2295" s="2"/>
      <c r="J2295" s="2"/>
      <c r="K2295" s="3"/>
      <c r="L2295" s="3"/>
    </row>
    <row r="2296" spans="3:12" x14ac:dyDescent="0.25">
      <c r="C2296" s="3"/>
      <c r="D2296" s="3"/>
      <c r="E2296" s="1"/>
      <c r="F2296" s="1"/>
      <c r="G2296" s="3"/>
      <c r="I2296" s="2"/>
      <c r="J2296" s="2"/>
      <c r="K2296" s="3"/>
      <c r="L2296" s="3"/>
    </row>
    <row r="2297" spans="3:12" x14ac:dyDescent="0.25">
      <c r="C2297" s="3"/>
      <c r="D2297" s="3"/>
      <c r="E2297" s="1"/>
      <c r="F2297" s="1"/>
      <c r="G2297" s="3"/>
      <c r="I2297" s="2"/>
      <c r="J2297" s="2"/>
      <c r="K2297" s="3"/>
      <c r="L2297" s="3"/>
    </row>
    <row r="2298" spans="3:12" x14ac:dyDescent="0.25">
      <c r="C2298" s="3"/>
      <c r="D2298" s="3"/>
      <c r="E2298" s="1"/>
      <c r="F2298" s="1"/>
      <c r="G2298" s="3"/>
      <c r="I2298" s="2"/>
      <c r="J2298" s="2"/>
      <c r="K2298" s="3"/>
      <c r="L2298" s="3"/>
    </row>
    <row r="2299" spans="3:12" x14ac:dyDescent="0.25">
      <c r="C2299" s="3"/>
      <c r="D2299" s="3"/>
      <c r="E2299" s="1"/>
      <c r="F2299" s="1"/>
      <c r="G2299" s="3"/>
      <c r="I2299" s="2"/>
      <c r="J2299" s="2"/>
      <c r="K2299" s="3"/>
      <c r="L2299" s="3"/>
    </row>
    <row r="2300" spans="3:12" x14ac:dyDescent="0.25">
      <c r="C2300" s="3"/>
      <c r="D2300" s="3"/>
      <c r="E2300" s="1"/>
      <c r="F2300" s="1"/>
      <c r="G2300" s="3"/>
      <c r="I2300" s="2"/>
      <c r="J2300" s="2"/>
      <c r="K2300" s="3"/>
      <c r="L2300" s="3"/>
    </row>
    <row r="2301" spans="3:12" x14ac:dyDescent="0.25">
      <c r="C2301" s="3"/>
      <c r="D2301" s="3"/>
      <c r="E2301" s="1"/>
      <c r="F2301" s="1"/>
      <c r="G2301" s="3"/>
      <c r="I2301" s="2"/>
      <c r="J2301" s="2"/>
      <c r="K2301" s="3"/>
      <c r="L2301" s="3"/>
    </row>
    <row r="2302" spans="3:12" x14ac:dyDescent="0.25">
      <c r="C2302" s="3"/>
      <c r="D2302" s="3"/>
      <c r="E2302" s="1"/>
      <c r="F2302" s="1"/>
      <c r="G2302" s="3"/>
      <c r="I2302" s="2"/>
      <c r="J2302" s="2"/>
      <c r="K2302" s="3"/>
      <c r="L2302" s="3"/>
    </row>
    <row r="2303" spans="3:12" x14ac:dyDescent="0.25">
      <c r="C2303" s="3"/>
      <c r="D2303" s="3"/>
      <c r="E2303" s="1"/>
      <c r="F2303" s="1"/>
      <c r="G2303" s="3"/>
      <c r="I2303" s="2"/>
      <c r="J2303" s="2"/>
      <c r="K2303" s="3"/>
      <c r="L2303" s="3"/>
    </row>
    <row r="2304" spans="3:12" x14ac:dyDescent="0.25">
      <c r="C2304" s="3"/>
      <c r="D2304" s="3"/>
      <c r="E2304" s="1"/>
      <c r="F2304" s="1"/>
      <c r="G2304" s="3"/>
      <c r="I2304" s="2"/>
      <c r="J2304" s="2"/>
      <c r="K2304" s="3"/>
      <c r="L2304" s="3"/>
    </row>
    <row r="2305" spans="3:12" x14ac:dyDescent="0.25">
      <c r="C2305" s="3"/>
      <c r="D2305" s="3"/>
      <c r="E2305" s="1"/>
      <c r="F2305" s="1"/>
      <c r="G2305" s="3"/>
      <c r="I2305" s="2"/>
      <c r="J2305" s="2"/>
      <c r="K2305" s="3"/>
      <c r="L2305" s="3"/>
    </row>
    <row r="2306" spans="3:12" x14ac:dyDescent="0.25">
      <c r="C2306" s="3"/>
      <c r="D2306" s="3"/>
      <c r="E2306" s="1"/>
      <c r="F2306" s="1"/>
      <c r="G2306" s="3"/>
      <c r="I2306" s="2"/>
      <c r="J2306" s="2"/>
      <c r="K2306" s="3"/>
      <c r="L2306" s="3"/>
    </row>
    <row r="2307" spans="3:12" x14ac:dyDescent="0.25">
      <c r="C2307" s="3"/>
      <c r="D2307" s="3"/>
      <c r="E2307" s="1"/>
      <c r="F2307" s="1"/>
      <c r="G2307" s="3"/>
      <c r="I2307" s="2"/>
      <c r="J2307" s="2"/>
      <c r="K2307" s="3"/>
      <c r="L2307" s="3"/>
    </row>
    <row r="2308" spans="3:12" x14ac:dyDescent="0.25">
      <c r="C2308" s="3"/>
      <c r="D2308" s="3"/>
      <c r="E2308" s="1"/>
      <c r="F2308" s="1"/>
      <c r="G2308" s="3"/>
      <c r="I2308" s="2"/>
      <c r="J2308" s="2"/>
      <c r="K2308" s="3"/>
      <c r="L2308" s="3"/>
    </row>
    <row r="2309" spans="3:12" x14ac:dyDescent="0.25">
      <c r="C2309" s="3"/>
      <c r="D2309" s="3"/>
      <c r="E2309" s="1"/>
      <c r="F2309" s="1"/>
      <c r="G2309" s="3"/>
      <c r="I2309" s="2"/>
      <c r="J2309" s="2"/>
      <c r="K2309" s="3"/>
      <c r="L2309" s="3"/>
    </row>
    <row r="2310" spans="3:12" x14ac:dyDescent="0.25">
      <c r="C2310" s="3"/>
      <c r="D2310" s="3"/>
      <c r="E2310" s="1"/>
      <c r="F2310" s="1"/>
      <c r="G2310" s="3"/>
      <c r="I2310" s="2"/>
      <c r="J2310" s="2"/>
      <c r="K2310" s="3"/>
      <c r="L2310" s="3"/>
    </row>
    <row r="2311" spans="3:12" x14ac:dyDescent="0.25">
      <c r="C2311" s="3"/>
      <c r="D2311" s="3"/>
      <c r="E2311" s="1"/>
      <c r="F2311" s="1"/>
      <c r="G2311" s="3"/>
      <c r="I2311" s="2"/>
      <c r="J2311" s="2"/>
      <c r="K2311" s="3"/>
      <c r="L2311" s="3"/>
    </row>
    <row r="2312" spans="3:12" x14ac:dyDescent="0.25">
      <c r="C2312" s="3"/>
      <c r="D2312" s="3"/>
      <c r="E2312" s="1"/>
      <c r="F2312" s="1"/>
      <c r="G2312" s="3"/>
      <c r="I2312" s="2"/>
      <c r="J2312" s="2"/>
      <c r="K2312" s="3"/>
      <c r="L2312" s="3"/>
    </row>
    <row r="2313" spans="3:12" x14ac:dyDescent="0.25">
      <c r="C2313" s="3"/>
      <c r="D2313" s="3"/>
      <c r="E2313" s="1"/>
      <c r="F2313" s="1"/>
      <c r="G2313" s="3"/>
      <c r="I2313" s="2"/>
      <c r="J2313" s="2"/>
      <c r="K2313" s="3"/>
      <c r="L2313" s="3"/>
    </row>
    <row r="2314" spans="3:12" x14ac:dyDescent="0.25">
      <c r="C2314" s="3"/>
      <c r="D2314" s="3"/>
      <c r="E2314" s="1"/>
      <c r="F2314" s="1"/>
      <c r="G2314" s="3"/>
      <c r="I2314" s="2"/>
      <c r="J2314" s="2"/>
      <c r="K2314" s="3"/>
      <c r="L2314" s="3"/>
    </row>
    <row r="2315" spans="3:12" x14ac:dyDescent="0.25">
      <c r="C2315" s="3"/>
      <c r="D2315" s="3"/>
      <c r="E2315" s="1"/>
      <c r="F2315" s="1"/>
      <c r="G2315" s="3"/>
      <c r="I2315" s="2"/>
      <c r="J2315" s="2"/>
      <c r="K2315" s="3"/>
      <c r="L2315" s="3"/>
    </row>
    <row r="2316" spans="3:12" x14ac:dyDescent="0.25">
      <c r="C2316" s="3"/>
      <c r="D2316" s="3"/>
      <c r="E2316" s="1"/>
      <c r="F2316" s="1"/>
      <c r="G2316" s="3"/>
      <c r="I2316" s="2"/>
      <c r="J2316" s="2"/>
      <c r="K2316" s="3"/>
      <c r="L2316" s="3"/>
    </row>
    <row r="2317" spans="3:12" x14ac:dyDescent="0.25">
      <c r="C2317" s="3"/>
      <c r="D2317" s="3"/>
      <c r="E2317" s="1"/>
      <c r="F2317" s="1"/>
      <c r="G2317" s="3"/>
      <c r="I2317" s="2"/>
      <c r="J2317" s="2"/>
      <c r="K2317" s="3"/>
      <c r="L2317" s="3"/>
    </row>
    <row r="2318" spans="3:12" x14ac:dyDescent="0.25">
      <c r="C2318" s="3"/>
      <c r="D2318" s="3"/>
      <c r="E2318" s="1"/>
      <c r="F2318" s="1"/>
      <c r="G2318" s="3"/>
      <c r="I2318" s="2"/>
      <c r="J2318" s="2"/>
      <c r="K2318" s="3"/>
      <c r="L2318" s="3"/>
    </row>
    <row r="2319" spans="3:12" x14ac:dyDescent="0.25">
      <c r="C2319" s="3"/>
      <c r="D2319" s="3"/>
      <c r="E2319" s="1"/>
      <c r="F2319" s="1"/>
      <c r="G2319" s="3"/>
      <c r="I2319" s="2"/>
      <c r="J2319" s="2"/>
      <c r="K2319" s="3"/>
      <c r="L2319" s="3"/>
    </row>
    <row r="2320" spans="3:12" x14ac:dyDescent="0.25">
      <c r="C2320" s="3"/>
      <c r="D2320" s="3"/>
      <c r="E2320" s="1"/>
      <c r="F2320" s="1"/>
      <c r="G2320" s="3"/>
      <c r="I2320" s="2"/>
      <c r="J2320" s="2"/>
      <c r="K2320" s="3"/>
      <c r="L2320" s="3"/>
    </row>
    <row r="2321" spans="3:12" x14ac:dyDescent="0.25">
      <c r="C2321" s="3"/>
      <c r="D2321" s="3"/>
      <c r="E2321" s="1"/>
      <c r="F2321" s="1"/>
      <c r="G2321" s="3"/>
      <c r="I2321" s="2"/>
      <c r="J2321" s="2"/>
      <c r="K2321" s="3"/>
      <c r="L2321" s="3"/>
    </row>
    <row r="2322" spans="3:12" x14ac:dyDescent="0.25">
      <c r="C2322" s="3"/>
      <c r="D2322" s="3"/>
      <c r="E2322" s="1"/>
      <c r="F2322" s="1"/>
      <c r="G2322" s="3"/>
      <c r="I2322" s="2"/>
      <c r="J2322" s="2"/>
      <c r="K2322" s="3"/>
      <c r="L2322" s="3"/>
    </row>
    <row r="2323" spans="3:12" x14ac:dyDescent="0.25">
      <c r="C2323" s="3"/>
      <c r="D2323" s="3"/>
      <c r="E2323" s="1"/>
      <c r="F2323" s="1"/>
      <c r="G2323" s="3"/>
      <c r="I2323" s="2"/>
      <c r="J2323" s="2"/>
      <c r="K2323" s="3"/>
      <c r="L2323" s="3"/>
    </row>
    <row r="2324" spans="3:12" x14ac:dyDescent="0.25">
      <c r="C2324" s="3"/>
      <c r="D2324" s="3"/>
      <c r="E2324" s="1"/>
      <c r="F2324" s="1"/>
      <c r="G2324" s="3"/>
      <c r="I2324" s="2"/>
      <c r="J2324" s="2"/>
      <c r="K2324" s="3"/>
      <c r="L2324" s="3"/>
    </row>
    <row r="2325" spans="3:12" x14ac:dyDescent="0.25">
      <c r="C2325" s="3"/>
      <c r="D2325" s="3"/>
      <c r="E2325" s="1"/>
      <c r="F2325" s="1"/>
      <c r="G2325" s="3"/>
      <c r="I2325" s="2"/>
      <c r="J2325" s="2"/>
      <c r="K2325" s="3"/>
      <c r="L2325" s="3"/>
    </row>
    <row r="2326" spans="3:12" x14ac:dyDescent="0.25">
      <c r="C2326" s="3"/>
      <c r="D2326" s="3"/>
      <c r="E2326" s="1"/>
      <c r="F2326" s="1"/>
      <c r="G2326" s="3"/>
      <c r="I2326" s="2"/>
      <c r="J2326" s="2"/>
      <c r="K2326" s="3"/>
      <c r="L2326" s="3"/>
    </row>
    <row r="2327" spans="3:12" x14ac:dyDescent="0.25">
      <c r="C2327" s="3"/>
      <c r="D2327" s="3"/>
      <c r="E2327" s="1"/>
      <c r="F2327" s="1"/>
      <c r="G2327" s="3"/>
      <c r="I2327" s="2"/>
      <c r="J2327" s="2"/>
      <c r="K2327" s="3"/>
      <c r="L2327" s="3"/>
    </row>
    <row r="2328" spans="3:12" x14ac:dyDescent="0.25">
      <c r="C2328" s="3"/>
      <c r="D2328" s="3"/>
      <c r="E2328" s="1"/>
      <c r="F2328" s="1"/>
      <c r="G2328" s="3"/>
      <c r="I2328" s="2"/>
      <c r="J2328" s="2"/>
      <c r="K2328" s="3"/>
      <c r="L2328" s="3"/>
    </row>
    <row r="2329" spans="3:12" x14ac:dyDescent="0.25">
      <c r="C2329" s="3"/>
      <c r="D2329" s="3"/>
      <c r="E2329" s="1"/>
      <c r="F2329" s="1"/>
      <c r="G2329" s="3"/>
      <c r="I2329" s="2"/>
      <c r="J2329" s="2"/>
      <c r="K2329" s="3"/>
      <c r="L2329" s="3"/>
    </row>
    <row r="2330" spans="3:12" x14ac:dyDescent="0.25">
      <c r="C2330" s="3"/>
      <c r="D2330" s="3"/>
      <c r="E2330" s="1"/>
      <c r="F2330" s="1"/>
      <c r="G2330" s="3"/>
      <c r="I2330" s="2"/>
      <c r="J2330" s="2"/>
      <c r="K2330" s="3"/>
      <c r="L2330" s="3"/>
    </row>
    <row r="2331" spans="3:12" x14ac:dyDescent="0.25">
      <c r="C2331" s="3"/>
      <c r="D2331" s="3"/>
      <c r="E2331" s="1"/>
      <c r="F2331" s="1"/>
      <c r="G2331" s="3"/>
      <c r="I2331" s="2"/>
      <c r="J2331" s="2"/>
      <c r="K2331" s="3"/>
      <c r="L2331" s="3"/>
    </row>
    <row r="2332" spans="3:12" x14ac:dyDescent="0.25">
      <c r="C2332" s="3"/>
      <c r="D2332" s="3"/>
      <c r="E2332" s="1"/>
      <c r="F2332" s="1"/>
      <c r="G2332" s="3"/>
      <c r="I2332" s="2"/>
      <c r="J2332" s="2"/>
      <c r="K2332" s="3"/>
      <c r="L2332" s="3"/>
    </row>
    <row r="2333" spans="3:12" x14ac:dyDescent="0.25">
      <c r="C2333" s="3"/>
      <c r="D2333" s="3"/>
      <c r="E2333" s="1"/>
      <c r="F2333" s="1"/>
      <c r="G2333" s="3"/>
      <c r="I2333" s="2"/>
      <c r="J2333" s="2"/>
      <c r="K2333" s="3"/>
      <c r="L2333" s="3"/>
    </row>
    <row r="2334" spans="3:12" x14ac:dyDescent="0.25">
      <c r="C2334" s="3"/>
      <c r="D2334" s="3"/>
      <c r="E2334" s="1"/>
      <c r="F2334" s="1"/>
      <c r="G2334" s="3"/>
      <c r="I2334" s="2"/>
      <c r="J2334" s="2"/>
      <c r="K2334" s="3"/>
      <c r="L2334" s="3"/>
    </row>
    <row r="2335" spans="3:12" x14ac:dyDescent="0.25">
      <c r="C2335" s="3"/>
      <c r="D2335" s="3"/>
      <c r="E2335" s="1"/>
      <c r="F2335" s="1"/>
      <c r="G2335" s="3"/>
      <c r="I2335" s="2"/>
      <c r="J2335" s="2"/>
      <c r="K2335" s="3"/>
      <c r="L2335" s="3"/>
    </row>
    <row r="2336" spans="3:12" x14ac:dyDescent="0.25">
      <c r="C2336" s="3"/>
      <c r="D2336" s="3"/>
      <c r="E2336" s="1"/>
      <c r="F2336" s="1"/>
      <c r="G2336" s="3"/>
      <c r="I2336" s="2"/>
      <c r="J2336" s="2"/>
      <c r="K2336" s="3"/>
      <c r="L2336" s="3"/>
    </row>
    <row r="2337" spans="3:12" x14ac:dyDescent="0.25">
      <c r="C2337" s="3"/>
      <c r="D2337" s="3"/>
      <c r="E2337" s="1"/>
      <c r="F2337" s="1"/>
      <c r="G2337" s="3"/>
      <c r="I2337" s="2"/>
      <c r="J2337" s="2"/>
      <c r="K2337" s="3"/>
      <c r="L2337" s="3"/>
    </row>
    <row r="2338" spans="3:12" x14ac:dyDescent="0.25">
      <c r="C2338" s="3"/>
      <c r="D2338" s="3"/>
      <c r="E2338" s="1"/>
      <c r="F2338" s="1"/>
      <c r="G2338" s="3"/>
      <c r="I2338" s="2"/>
      <c r="J2338" s="2"/>
      <c r="K2338" s="3"/>
      <c r="L2338" s="3"/>
    </row>
    <row r="2339" spans="3:12" x14ac:dyDescent="0.25">
      <c r="C2339" s="3"/>
      <c r="D2339" s="3"/>
      <c r="E2339" s="1"/>
      <c r="F2339" s="1"/>
      <c r="G2339" s="3"/>
      <c r="I2339" s="2"/>
      <c r="J2339" s="2"/>
      <c r="K2339" s="3"/>
      <c r="L2339" s="3"/>
    </row>
    <row r="2340" spans="3:12" x14ac:dyDescent="0.25">
      <c r="C2340" s="3"/>
      <c r="D2340" s="3"/>
      <c r="E2340" s="1"/>
      <c r="F2340" s="1"/>
      <c r="G2340" s="3"/>
      <c r="I2340" s="2"/>
      <c r="J2340" s="2"/>
      <c r="K2340" s="3"/>
      <c r="L2340" s="3"/>
    </row>
    <row r="2341" spans="3:12" x14ac:dyDescent="0.25">
      <c r="C2341" s="3"/>
      <c r="D2341" s="3"/>
      <c r="E2341" s="1"/>
      <c r="F2341" s="1"/>
      <c r="G2341" s="3"/>
      <c r="I2341" s="2"/>
      <c r="J2341" s="2"/>
      <c r="K2341" s="3"/>
      <c r="L2341" s="3"/>
    </row>
    <row r="2342" spans="3:12" x14ac:dyDescent="0.25">
      <c r="C2342" s="3"/>
      <c r="D2342" s="3"/>
      <c r="E2342" s="1"/>
      <c r="F2342" s="1"/>
      <c r="G2342" s="3"/>
      <c r="I2342" s="2"/>
      <c r="J2342" s="2"/>
      <c r="K2342" s="3"/>
      <c r="L2342" s="3"/>
    </row>
    <row r="2343" spans="3:12" x14ac:dyDescent="0.25">
      <c r="C2343" s="3"/>
      <c r="D2343" s="3"/>
      <c r="E2343" s="1"/>
      <c r="F2343" s="1"/>
      <c r="G2343" s="3"/>
      <c r="I2343" s="2"/>
      <c r="J2343" s="2"/>
      <c r="K2343" s="3"/>
      <c r="L2343" s="3"/>
    </row>
    <row r="2344" spans="3:12" x14ac:dyDescent="0.25">
      <c r="C2344" s="3"/>
      <c r="D2344" s="3"/>
      <c r="E2344" s="1"/>
      <c r="F2344" s="1"/>
      <c r="G2344" s="3"/>
      <c r="I2344" s="2"/>
      <c r="J2344" s="2"/>
      <c r="K2344" s="3"/>
      <c r="L2344" s="3"/>
    </row>
    <row r="2345" spans="3:12" x14ac:dyDescent="0.25">
      <c r="C2345" s="3"/>
      <c r="D2345" s="3"/>
      <c r="E2345" s="1"/>
      <c r="F2345" s="1"/>
      <c r="G2345" s="3"/>
      <c r="I2345" s="2"/>
      <c r="J2345" s="2"/>
      <c r="K2345" s="3"/>
      <c r="L2345" s="3"/>
    </row>
    <row r="2346" spans="3:12" x14ac:dyDescent="0.25">
      <c r="C2346" s="3"/>
      <c r="D2346" s="3"/>
      <c r="E2346" s="1"/>
      <c r="F2346" s="1"/>
      <c r="G2346" s="3"/>
      <c r="I2346" s="2"/>
      <c r="J2346" s="2"/>
      <c r="K2346" s="3"/>
      <c r="L2346" s="3"/>
    </row>
    <row r="2347" spans="3:12" x14ac:dyDescent="0.25">
      <c r="C2347" s="3"/>
      <c r="D2347" s="3"/>
      <c r="E2347" s="1"/>
      <c r="F2347" s="1"/>
      <c r="G2347" s="3"/>
      <c r="I2347" s="2"/>
      <c r="J2347" s="2"/>
      <c r="K2347" s="3"/>
      <c r="L2347" s="3"/>
    </row>
    <row r="2348" spans="3:12" x14ac:dyDescent="0.25">
      <c r="C2348" s="3"/>
      <c r="D2348" s="3"/>
      <c r="E2348" s="1"/>
      <c r="F2348" s="1"/>
      <c r="G2348" s="3"/>
      <c r="I2348" s="2"/>
      <c r="J2348" s="2"/>
      <c r="K2348" s="3"/>
      <c r="L2348" s="3"/>
    </row>
    <row r="2349" spans="3:12" x14ac:dyDescent="0.25">
      <c r="C2349" s="3"/>
      <c r="D2349" s="3"/>
      <c r="E2349" s="1"/>
      <c r="F2349" s="1"/>
      <c r="G2349" s="3"/>
      <c r="I2349" s="2"/>
      <c r="J2349" s="2"/>
      <c r="K2349" s="3"/>
      <c r="L2349" s="3"/>
    </row>
    <row r="2350" spans="3:12" x14ac:dyDescent="0.25">
      <c r="C2350" s="3"/>
      <c r="D2350" s="3"/>
      <c r="E2350" s="1"/>
      <c r="F2350" s="1"/>
      <c r="G2350" s="3"/>
      <c r="I2350" s="2"/>
      <c r="J2350" s="2"/>
      <c r="K2350" s="3"/>
      <c r="L2350" s="3"/>
    </row>
    <row r="2351" spans="3:12" x14ac:dyDescent="0.25">
      <c r="C2351" s="3"/>
      <c r="D2351" s="3"/>
      <c r="E2351" s="1"/>
      <c r="F2351" s="1"/>
      <c r="G2351" s="3"/>
      <c r="I2351" s="2"/>
      <c r="J2351" s="2"/>
      <c r="K2351" s="3"/>
      <c r="L2351" s="3"/>
    </row>
    <row r="2352" spans="3:12" x14ac:dyDescent="0.25">
      <c r="C2352" s="3"/>
      <c r="D2352" s="3"/>
      <c r="E2352" s="1"/>
      <c r="F2352" s="1"/>
      <c r="G2352" s="3"/>
      <c r="I2352" s="2"/>
      <c r="J2352" s="2"/>
      <c r="K2352" s="3"/>
      <c r="L2352" s="3"/>
    </row>
    <row r="2353" spans="3:12" x14ac:dyDescent="0.25">
      <c r="C2353" s="3"/>
      <c r="D2353" s="3"/>
      <c r="E2353" s="1"/>
      <c r="F2353" s="1"/>
      <c r="G2353" s="3"/>
      <c r="I2353" s="2"/>
      <c r="J2353" s="2"/>
      <c r="K2353" s="3"/>
      <c r="L2353" s="3"/>
    </row>
    <row r="2354" spans="3:12" x14ac:dyDescent="0.25">
      <c r="C2354" s="3"/>
      <c r="D2354" s="3"/>
      <c r="E2354" s="1"/>
      <c r="F2354" s="1"/>
      <c r="G2354" s="3"/>
      <c r="I2354" s="2"/>
      <c r="J2354" s="2"/>
      <c r="K2354" s="3"/>
      <c r="L2354" s="3"/>
    </row>
    <row r="2355" spans="3:12" x14ac:dyDescent="0.25">
      <c r="C2355" s="3"/>
      <c r="D2355" s="3"/>
      <c r="E2355" s="1"/>
      <c r="F2355" s="1"/>
      <c r="G2355" s="3"/>
      <c r="I2355" s="2"/>
      <c r="J2355" s="2"/>
      <c r="K2355" s="3"/>
      <c r="L2355" s="3"/>
    </row>
    <row r="2356" spans="3:12" x14ac:dyDescent="0.25">
      <c r="C2356" s="3"/>
      <c r="D2356" s="3"/>
      <c r="E2356" s="1"/>
      <c r="F2356" s="1"/>
      <c r="G2356" s="3"/>
      <c r="I2356" s="2"/>
      <c r="J2356" s="2"/>
      <c r="K2356" s="3"/>
      <c r="L2356" s="3"/>
    </row>
    <row r="2357" spans="3:12" x14ac:dyDescent="0.25">
      <c r="C2357" s="3"/>
      <c r="D2357" s="3"/>
      <c r="E2357" s="1"/>
      <c r="F2357" s="1"/>
      <c r="G2357" s="3"/>
      <c r="I2357" s="2"/>
      <c r="J2357" s="2"/>
      <c r="K2357" s="3"/>
      <c r="L2357" s="3"/>
    </row>
    <row r="2358" spans="3:12" x14ac:dyDescent="0.25">
      <c r="C2358" s="3"/>
      <c r="D2358" s="3"/>
      <c r="E2358" s="1"/>
      <c r="F2358" s="1"/>
      <c r="G2358" s="3"/>
      <c r="I2358" s="2"/>
      <c r="J2358" s="2"/>
      <c r="K2358" s="3"/>
      <c r="L2358" s="3"/>
    </row>
    <row r="2359" spans="3:12" x14ac:dyDescent="0.25">
      <c r="C2359" s="3"/>
      <c r="D2359" s="3"/>
      <c r="E2359" s="1"/>
      <c r="F2359" s="1"/>
      <c r="G2359" s="3"/>
      <c r="I2359" s="2"/>
      <c r="J2359" s="2"/>
      <c r="K2359" s="3"/>
      <c r="L2359" s="3"/>
    </row>
    <row r="2360" spans="3:12" x14ac:dyDescent="0.25">
      <c r="C2360" s="3"/>
      <c r="D2360" s="3"/>
      <c r="E2360" s="1"/>
      <c r="F2360" s="1"/>
      <c r="G2360" s="3"/>
      <c r="I2360" s="2"/>
      <c r="J2360" s="2"/>
      <c r="K2360" s="3"/>
      <c r="L2360" s="3"/>
    </row>
    <row r="2361" spans="3:12" x14ac:dyDescent="0.25">
      <c r="C2361" s="3"/>
      <c r="D2361" s="3"/>
      <c r="E2361" s="1"/>
      <c r="F2361" s="1"/>
      <c r="G2361" s="3"/>
      <c r="I2361" s="2"/>
      <c r="J2361" s="2"/>
      <c r="K2361" s="3"/>
      <c r="L2361" s="3"/>
    </row>
    <row r="2362" spans="3:12" x14ac:dyDescent="0.25">
      <c r="C2362" s="3"/>
      <c r="D2362" s="3"/>
      <c r="E2362" s="1"/>
      <c r="F2362" s="1"/>
      <c r="G2362" s="3"/>
      <c r="I2362" s="2"/>
      <c r="J2362" s="2"/>
      <c r="K2362" s="3"/>
      <c r="L2362" s="3"/>
    </row>
    <row r="2363" spans="3:12" x14ac:dyDescent="0.25">
      <c r="C2363" s="3"/>
      <c r="D2363" s="3"/>
      <c r="E2363" s="1"/>
      <c r="F2363" s="1"/>
      <c r="G2363" s="3"/>
      <c r="I2363" s="2"/>
      <c r="J2363" s="2"/>
      <c r="K2363" s="3"/>
      <c r="L2363" s="3"/>
    </row>
    <row r="2364" spans="3:12" x14ac:dyDescent="0.25">
      <c r="C2364" s="3"/>
      <c r="D2364" s="3"/>
      <c r="E2364" s="1"/>
      <c r="F2364" s="1"/>
      <c r="G2364" s="3"/>
      <c r="I2364" s="2"/>
      <c r="J2364" s="2"/>
      <c r="K2364" s="3"/>
      <c r="L2364" s="3"/>
    </row>
    <row r="2365" spans="3:12" x14ac:dyDescent="0.25">
      <c r="C2365" s="3"/>
      <c r="D2365" s="3"/>
      <c r="E2365" s="1"/>
      <c r="F2365" s="1"/>
      <c r="G2365" s="3"/>
      <c r="I2365" s="2"/>
      <c r="J2365" s="2"/>
      <c r="K2365" s="3"/>
      <c r="L2365" s="3"/>
    </row>
    <row r="2366" spans="3:12" x14ac:dyDescent="0.25">
      <c r="C2366" s="3"/>
      <c r="D2366" s="3"/>
      <c r="E2366" s="1"/>
      <c r="F2366" s="1"/>
      <c r="G2366" s="3"/>
      <c r="I2366" s="2"/>
      <c r="J2366" s="2"/>
      <c r="K2366" s="3"/>
      <c r="L2366" s="3"/>
    </row>
    <row r="2367" spans="3:12" x14ac:dyDescent="0.25">
      <c r="C2367" s="3"/>
      <c r="D2367" s="3"/>
      <c r="E2367" s="1"/>
      <c r="F2367" s="1"/>
      <c r="G2367" s="3"/>
      <c r="I2367" s="2"/>
      <c r="J2367" s="2"/>
      <c r="K2367" s="3"/>
      <c r="L2367" s="3"/>
    </row>
    <row r="2368" spans="3:12" x14ac:dyDescent="0.25">
      <c r="C2368" s="3"/>
      <c r="D2368" s="3"/>
      <c r="E2368" s="1"/>
      <c r="F2368" s="1"/>
      <c r="G2368" s="3"/>
      <c r="I2368" s="2"/>
      <c r="J2368" s="2"/>
      <c r="K2368" s="3"/>
      <c r="L2368" s="3"/>
    </row>
    <row r="2369" spans="3:12" x14ac:dyDescent="0.25">
      <c r="C2369" s="3"/>
      <c r="D2369" s="3"/>
      <c r="E2369" s="1"/>
      <c r="F2369" s="1"/>
      <c r="G2369" s="3"/>
      <c r="I2369" s="2"/>
      <c r="J2369" s="2"/>
      <c r="K2369" s="3"/>
      <c r="L2369" s="3"/>
    </row>
    <row r="2370" spans="3:12" x14ac:dyDescent="0.25">
      <c r="C2370" s="3"/>
      <c r="D2370" s="3"/>
      <c r="E2370" s="1"/>
      <c r="F2370" s="1"/>
      <c r="G2370" s="3"/>
      <c r="I2370" s="2"/>
      <c r="J2370" s="2"/>
      <c r="K2370" s="3"/>
      <c r="L2370" s="3"/>
    </row>
    <row r="2371" spans="3:12" x14ac:dyDescent="0.25">
      <c r="C2371" s="3"/>
      <c r="D2371" s="3"/>
      <c r="E2371" s="1"/>
      <c r="F2371" s="1"/>
      <c r="G2371" s="3"/>
      <c r="I2371" s="2"/>
      <c r="J2371" s="2"/>
      <c r="K2371" s="3"/>
      <c r="L2371" s="3"/>
    </row>
    <row r="2372" spans="3:12" x14ac:dyDescent="0.25">
      <c r="C2372" s="3"/>
      <c r="D2372" s="3"/>
      <c r="E2372" s="1"/>
      <c r="F2372" s="1"/>
      <c r="G2372" s="3"/>
      <c r="I2372" s="2"/>
      <c r="J2372" s="2"/>
      <c r="K2372" s="3"/>
      <c r="L2372" s="3"/>
    </row>
    <row r="2373" spans="3:12" x14ac:dyDescent="0.25">
      <c r="C2373" s="3"/>
      <c r="D2373" s="3"/>
      <c r="E2373" s="1"/>
      <c r="F2373" s="1"/>
      <c r="G2373" s="3"/>
      <c r="I2373" s="2"/>
      <c r="J2373" s="2"/>
      <c r="K2373" s="3"/>
      <c r="L2373" s="3"/>
    </row>
    <row r="2374" spans="3:12" x14ac:dyDescent="0.25">
      <c r="C2374" s="3"/>
      <c r="D2374" s="3"/>
      <c r="E2374" s="1"/>
      <c r="F2374" s="1"/>
      <c r="G2374" s="3"/>
      <c r="I2374" s="2"/>
      <c r="J2374" s="2"/>
      <c r="K2374" s="3"/>
      <c r="L2374" s="3"/>
    </row>
    <row r="2375" spans="3:12" x14ac:dyDescent="0.25">
      <c r="C2375" s="3"/>
      <c r="D2375" s="3"/>
      <c r="E2375" s="1"/>
      <c r="F2375" s="1"/>
      <c r="G2375" s="3"/>
      <c r="I2375" s="2"/>
      <c r="J2375" s="2"/>
      <c r="K2375" s="3"/>
      <c r="L2375" s="3"/>
    </row>
    <row r="2376" spans="3:12" x14ac:dyDescent="0.25">
      <c r="C2376" s="3"/>
      <c r="D2376" s="3"/>
      <c r="E2376" s="1"/>
      <c r="F2376" s="1"/>
      <c r="G2376" s="3"/>
      <c r="I2376" s="2"/>
      <c r="J2376" s="2"/>
      <c r="K2376" s="3"/>
      <c r="L2376" s="3"/>
    </row>
    <row r="2377" spans="3:12" x14ac:dyDescent="0.25">
      <c r="C2377" s="3"/>
      <c r="D2377" s="3"/>
      <c r="E2377" s="1"/>
      <c r="F2377" s="1"/>
      <c r="G2377" s="3"/>
      <c r="I2377" s="2"/>
      <c r="J2377" s="2"/>
      <c r="K2377" s="3"/>
      <c r="L2377" s="3"/>
    </row>
    <row r="2378" spans="3:12" x14ac:dyDescent="0.25">
      <c r="C2378" s="3"/>
      <c r="D2378" s="3"/>
      <c r="E2378" s="1"/>
      <c r="F2378" s="1"/>
      <c r="G2378" s="3"/>
      <c r="I2378" s="2"/>
      <c r="J2378" s="2"/>
      <c r="K2378" s="3"/>
      <c r="L2378" s="3"/>
    </row>
    <row r="2379" spans="3:12" x14ac:dyDescent="0.25">
      <c r="C2379" s="3"/>
      <c r="D2379" s="3"/>
      <c r="E2379" s="1"/>
      <c r="F2379" s="1"/>
      <c r="G2379" s="3"/>
      <c r="I2379" s="2"/>
      <c r="J2379" s="2"/>
      <c r="K2379" s="3"/>
      <c r="L2379" s="3"/>
    </row>
    <row r="2380" spans="3:12" x14ac:dyDescent="0.25">
      <c r="C2380" s="3"/>
      <c r="D2380" s="3"/>
      <c r="E2380" s="1"/>
      <c r="F2380" s="1"/>
      <c r="G2380" s="3"/>
      <c r="I2380" s="2"/>
      <c r="J2380" s="2"/>
      <c r="K2380" s="3"/>
      <c r="L2380" s="3"/>
    </row>
    <row r="2381" spans="3:12" x14ac:dyDescent="0.25">
      <c r="C2381" s="3"/>
      <c r="D2381" s="3"/>
      <c r="E2381" s="1"/>
      <c r="F2381" s="1"/>
      <c r="G2381" s="3"/>
      <c r="I2381" s="2"/>
      <c r="J2381" s="2"/>
      <c r="K2381" s="3"/>
      <c r="L2381" s="3"/>
    </row>
    <row r="2382" spans="3:12" x14ac:dyDescent="0.25">
      <c r="C2382" s="3"/>
      <c r="D2382" s="3"/>
      <c r="E2382" s="1"/>
      <c r="F2382" s="1"/>
      <c r="G2382" s="3"/>
      <c r="I2382" s="2"/>
      <c r="J2382" s="2"/>
      <c r="K2382" s="3"/>
      <c r="L2382" s="3"/>
    </row>
    <row r="2383" spans="3:12" x14ac:dyDescent="0.25">
      <c r="C2383" s="3"/>
      <c r="D2383" s="3"/>
      <c r="E2383" s="1"/>
      <c r="F2383" s="1"/>
      <c r="G2383" s="3"/>
      <c r="I2383" s="2"/>
      <c r="J2383" s="2"/>
      <c r="K2383" s="3"/>
      <c r="L2383" s="3"/>
    </row>
    <row r="2384" spans="3:12" x14ac:dyDescent="0.25">
      <c r="C2384" s="3"/>
      <c r="D2384" s="3"/>
      <c r="E2384" s="1"/>
      <c r="F2384" s="1"/>
      <c r="G2384" s="3"/>
      <c r="I2384" s="2"/>
      <c r="J2384" s="2"/>
      <c r="K2384" s="3"/>
      <c r="L2384" s="3"/>
    </row>
    <row r="2385" spans="3:12" x14ac:dyDescent="0.25">
      <c r="C2385" s="3"/>
      <c r="D2385" s="3"/>
      <c r="E2385" s="1"/>
      <c r="F2385" s="1"/>
      <c r="G2385" s="3"/>
      <c r="I2385" s="2"/>
      <c r="J2385" s="2"/>
      <c r="K2385" s="3"/>
      <c r="L2385" s="3"/>
    </row>
    <row r="2386" spans="3:12" x14ac:dyDescent="0.25">
      <c r="C2386" s="3"/>
      <c r="D2386" s="3"/>
      <c r="E2386" s="1"/>
      <c r="F2386" s="1"/>
      <c r="G2386" s="3"/>
      <c r="I2386" s="2"/>
      <c r="J2386" s="2"/>
      <c r="K2386" s="3"/>
      <c r="L2386" s="3"/>
    </row>
    <row r="2387" spans="3:12" x14ac:dyDescent="0.25">
      <c r="C2387" s="3"/>
      <c r="D2387" s="3"/>
      <c r="E2387" s="1"/>
      <c r="F2387" s="1"/>
      <c r="G2387" s="3"/>
      <c r="I2387" s="2"/>
      <c r="J2387" s="2"/>
      <c r="K2387" s="3"/>
      <c r="L2387" s="3"/>
    </row>
    <row r="2388" spans="3:12" x14ac:dyDescent="0.25">
      <c r="C2388" s="3"/>
      <c r="D2388" s="3"/>
      <c r="E2388" s="1"/>
      <c r="F2388" s="1"/>
      <c r="G2388" s="3"/>
      <c r="I2388" s="2"/>
      <c r="J2388" s="2"/>
      <c r="K2388" s="3"/>
      <c r="L2388" s="3"/>
    </row>
    <row r="2389" spans="3:12" x14ac:dyDescent="0.25">
      <c r="C2389" s="3"/>
      <c r="D2389" s="3"/>
      <c r="E2389" s="1"/>
      <c r="F2389" s="1"/>
      <c r="G2389" s="3"/>
      <c r="I2389" s="2"/>
      <c r="J2389" s="2"/>
      <c r="K2389" s="3"/>
      <c r="L2389" s="3"/>
    </row>
    <row r="2390" spans="3:12" x14ac:dyDescent="0.25">
      <c r="C2390" s="3"/>
      <c r="D2390" s="3"/>
      <c r="E2390" s="1"/>
      <c r="F2390" s="1"/>
      <c r="G2390" s="3"/>
      <c r="I2390" s="2"/>
      <c r="J2390" s="2"/>
      <c r="K2390" s="3"/>
      <c r="L2390" s="3"/>
    </row>
    <row r="2391" spans="3:12" x14ac:dyDescent="0.25">
      <c r="C2391" s="3"/>
      <c r="D2391" s="3"/>
      <c r="E2391" s="1"/>
      <c r="F2391" s="1"/>
      <c r="G2391" s="3"/>
      <c r="I2391" s="2"/>
      <c r="J2391" s="2"/>
      <c r="K2391" s="3"/>
      <c r="L2391" s="3"/>
    </row>
    <row r="2392" spans="3:12" x14ac:dyDescent="0.25">
      <c r="C2392" s="3"/>
      <c r="D2392" s="3"/>
      <c r="E2392" s="1"/>
      <c r="F2392" s="1"/>
      <c r="G2392" s="3"/>
      <c r="I2392" s="2"/>
      <c r="J2392" s="2"/>
      <c r="K2392" s="3"/>
      <c r="L2392" s="3"/>
    </row>
    <row r="2393" spans="3:12" x14ac:dyDescent="0.25">
      <c r="C2393" s="3"/>
      <c r="D2393" s="3"/>
      <c r="E2393" s="1"/>
      <c r="F2393" s="1"/>
      <c r="G2393" s="3"/>
      <c r="I2393" s="2"/>
      <c r="J2393" s="2"/>
      <c r="K2393" s="3"/>
      <c r="L2393" s="3"/>
    </row>
    <row r="2394" spans="3:12" x14ac:dyDescent="0.25">
      <c r="C2394" s="3"/>
      <c r="D2394" s="3"/>
      <c r="E2394" s="1"/>
      <c r="F2394" s="1"/>
      <c r="G2394" s="3"/>
      <c r="I2394" s="2"/>
      <c r="J2394" s="2"/>
      <c r="K2394" s="3"/>
      <c r="L2394" s="3"/>
    </row>
    <row r="2395" spans="3:12" x14ac:dyDescent="0.25">
      <c r="C2395" s="3"/>
      <c r="D2395" s="3"/>
      <c r="E2395" s="1"/>
      <c r="F2395" s="1"/>
      <c r="G2395" s="3"/>
      <c r="I2395" s="2"/>
      <c r="J2395" s="2"/>
      <c r="K2395" s="3"/>
      <c r="L2395" s="3"/>
    </row>
    <row r="2396" spans="3:12" x14ac:dyDescent="0.25">
      <c r="C2396" s="3"/>
      <c r="D2396" s="3"/>
      <c r="E2396" s="1"/>
      <c r="F2396" s="1"/>
      <c r="G2396" s="3"/>
      <c r="I2396" s="2"/>
      <c r="J2396" s="2"/>
      <c r="K2396" s="3"/>
      <c r="L2396" s="3"/>
    </row>
    <row r="2397" spans="3:12" x14ac:dyDescent="0.25">
      <c r="C2397" s="3"/>
      <c r="D2397" s="3"/>
      <c r="E2397" s="1"/>
      <c r="F2397" s="1"/>
      <c r="G2397" s="3"/>
      <c r="I2397" s="2"/>
      <c r="J2397" s="2"/>
      <c r="K2397" s="3"/>
      <c r="L2397" s="3"/>
    </row>
    <row r="2398" spans="3:12" x14ac:dyDescent="0.25">
      <c r="C2398" s="3"/>
      <c r="D2398" s="3"/>
      <c r="E2398" s="1"/>
      <c r="F2398" s="1"/>
      <c r="G2398" s="3"/>
      <c r="I2398" s="2"/>
      <c r="J2398" s="2"/>
      <c r="K2398" s="3"/>
      <c r="L2398" s="3"/>
    </row>
    <row r="2399" spans="3:12" x14ac:dyDescent="0.25">
      <c r="C2399" s="3"/>
      <c r="D2399" s="3"/>
      <c r="E2399" s="1"/>
      <c r="F2399" s="1"/>
      <c r="G2399" s="3"/>
      <c r="I2399" s="2"/>
      <c r="J2399" s="2"/>
      <c r="K2399" s="3"/>
      <c r="L2399" s="3"/>
    </row>
    <row r="2400" spans="3:12" x14ac:dyDescent="0.25">
      <c r="C2400" s="3"/>
      <c r="D2400" s="3"/>
      <c r="E2400" s="1"/>
      <c r="F2400" s="1"/>
      <c r="G2400" s="3"/>
      <c r="I2400" s="2"/>
      <c r="J2400" s="2"/>
      <c r="K2400" s="3"/>
      <c r="L2400" s="3"/>
    </row>
    <row r="2401" spans="3:12" x14ac:dyDescent="0.25">
      <c r="C2401" s="3"/>
      <c r="D2401" s="3"/>
      <c r="E2401" s="1"/>
      <c r="F2401" s="1"/>
      <c r="G2401" s="3"/>
      <c r="I2401" s="2"/>
      <c r="J2401" s="2"/>
      <c r="K2401" s="3"/>
      <c r="L2401" s="3"/>
    </row>
    <row r="2402" spans="3:12" x14ac:dyDescent="0.25">
      <c r="C2402" s="3"/>
      <c r="D2402" s="3"/>
      <c r="E2402" s="1"/>
      <c r="F2402" s="1"/>
      <c r="G2402" s="3"/>
      <c r="I2402" s="2"/>
      <c r="J2402" s="2"/>
      <c r="K2402" s="3"/>
      <c r="L2402" s="3"/>
    </row>
    <row r="2403" spans="3:12" x14ac:dyDescent="0.25">
      <c r="C2403" s="3"/>
      <c r="D2403" s="3"/>
      <c r="E2403" s="1"/>
      <c r="F2403" s="1"/>
      <c r="G2403" s="3"/>
      <c r="I2403" s="2"/>
      <c r="J2403" s="2"/>
      <c r="K2403" s="3"/>
      <c r="L2403" s="3"/>
    </row>
    <row r="2404" spans="3:12" x14ac:dyDescent="0.25">
      <c r="C2404" s="3"/>
      <c r="D2404" s="3"/>
      <c r="E2404" s="1"/>
      <c r="F2404" s="1"/>
      <c r="G2404" s="3"/>
      <c r="I2404" s="2"/>
      <c r="J2404" s="2"/>
      <c r="K2404" s="3"/>
      <c r="L2404" s="3"/>
    </row>
    <row r="2405" spans="3:12" x14ac:dyDescent="0.25">
      <c r="C2405" s="3"/>
      <c r="D2405" s="3"/>
      <c r="E2405" s="1"/>
      <c r="F2405" s="1"/>
      <c r="G2405" s="3"/>
      <c r="I2405" s="2"/>
      <c r="J2405" s="2"/>
      <c r="K2405" s="3"/>
      <c r="L2405" s="3"/>
    </row>
    <row r="2406" spans="3:12" x14ac:dyDescent="0.25">
      <c r="C2406" s="3"/>
      <c r="D2406" s="3"/>
      <c r="E2406" s="1"/>
      <c r="F2406" s="1"/>
      <c r="G2406" s="3"/>
      <c r="I2406" s="2"/>
      <c r="J2406" s="2"/>
      <c r="K2406" s="3"/>
      <c r="L2406" s="3"/>
    </row>
    <row r="2407" spans="3:12" x14ac:dyDescent="0.25">
      <c r="C2407" s="3"/>
      <c r="D2407" s="3"/>
      <c r="E2407" s="1"/>
      <c r="F2407" s="1"/>
      <c r="G2407" s="3"/>
      <c r="I2407" s="2"/>
      <c r="J2407" s="2"/>
      <c r="K2407" s="3"/>
      <c r="L2407" s="3"/>
    </row>
    <row r="2408" spans="3:12" x14ac:dyDescent="0.25">
      <c r="C2408" s="3"/>
      <c r="D2408" s="3"/>
      <c r="E2408" s="1"/>
      <c r="F2408" s="1"/>
      <c r="G2408" s="3"/>
      <c r="I2408" s="2"/>
      <c r="J2408" s="2"/>
      <c r="K2408" s="3"/>
      <c r="L2408" s="3"/>
    </row>
    <row r="2409" spans="3:12" x14ac:dyDescent="0.25">
      <c r="C2409" s="3"/>
      <c r="D2409" s="3"/>
      <c r="E2409" s="1"/>
      <c r="F2409" s="1"/>
      <c r="G2409" s="3"/>
      <c r="I2409" s="2"/>
      <c r="J2409" s="2"/>
      <c r="K2409" s="3"/>
      <c r="L2409" s="3"/>
    </row>
    <row r="2410" spans="3:12" x14ac:dyDescent="0.25">
      <c r="C2410" s="3"/>
      <c r="D2410" s="3"/>
      <c r="E2410" s="1"/>
      <c r="F2410" s="1"/>
      <c r="G2410" s="3"/>
      <c r="I2410" s="2"/>
      <c r="J2410" s="2"/>
      <c r="K2410" s="3"/>
      <c r="L2410" s="3"/>
    </row>
    <row r="2411" spans="3:12" x14ac:dyDescent="0.25">
      <c r="C2411" s="3"/>
      <c r="D2411" s="3"/>
      <c r="E2411" s="1"/>
      <c r="F2411" s="1"/>
      <c r="G2411" s="3"/>
      <c r="I2411" s="2"/>
      <c r="J2411" s="2"/>
      <c r="K2411" s="3"/>
      <c r="L2411" s="3"/>
    </row>
    <row r="2412" spans="3:12" x14ac:dyDescent="0.25">
      <c r="C2412" s="3"/>
      <c r="D2412" s="3"/>
      <c r="E2412" s="1"/>
      <c r="F2412" s="1"/>
      <c r="G2412" s="3"/>
      <c r="I2412" s="2"/>
      <c r="J2412" s="2"/>
      <c r="K2412" s="3"/>
      <c r="L2412" s="3"/>
    </row>
    <row r="2413" spans="3:12" x14ac:dyDescent="0.25">
      <c r="C2413" s="3"/>
      <c r="D2413" s="3"/>
      <c r="E2413" s="1"/>
      <c r="F2413" s="1"/>
      <c r="G2413" s="3"/>
      <c r="I2413" s="2"/>
      <c r="J2413" s="2"/>
      <c r="K2413" s="3"/>
      <c r="L2413" s="3"/>
    </row>
    <row r="2414" spans="3:12" x14ac:dyDescent="0.25">
      <c r="C2414" s="3"/>
      <c r="D2414" s="3"/>
      <c r="E2414" s="1"/>
      <c r="F2414" s="1"/>
      <c r="G2414" s="3"/>
      <c r="I2414" s="2"/>
      <c r="J2414" s="2"/>
      <c r="K2414" s="3"/>
      <c r="L2414" s="3"/>
    </row>
    <row r="2415" spans="3:12" x14ac:dyDescent="0.25">
      <c r="C2415" s="3"/>
      <c r="D2415" s="3"/>
      <c r="E2415" s="1"/>
      <c r="F2415" s="1"/>
      <c r="G2415" s="3"/>
      <c r="I2415" s="2"/>
      <c r="J2415" s="2"/>
      <c r="K2415" s="3"/>
      <c r="L2415" s="3"/>
    </row>
    <row r="2416" spans="3:12" x14ac:dyDescent="0.25">
      <c r="C2416" s="3"/>
      <c r="D2416" s="3"/>
      <c r="E2416" s="1"/>
      <c r="F2416" s="1"/>
      <c r="G2416" s="3"/>
      <c r="I2416" s="2"/>
      <c r="J2416" s="2"/>
      <c r="K2416" s="3"/>
      <c r="L2416" s="3"/>
    </row>
    <row r="2417" spans="3:12" x14ac:dyDescent="0.25">
      <c r="C2417" s="3"/>
      <c r="D2417" s="3"/>
      <c r="E2417" s="1"/>
      <c r="F2417" s="1"/>
      <c r="G2417" s="3"/>
      <c r="I2417" s="2"/>
      <c r="J2417" s="2"/>
      <c r="K2417" s="3"/>
      <c r="L2417" s="3"/>
    </row>
    <row r="2418" spans="3:12" x14ac:dyDescent="0.25">
      <c r="C2418" s="3"/>
      <c r="D2418" s="3"/>
      <c r="E2418" s="1"/>
      <c r="F2418" s="1"/>
      <c r="G2418" s="3"/>
      <c r="I2418" s="2"/>
      <c r="J2418" s="2"/>
      <c r="K2418" s="3"/>
      <c r="L2418" s="3"/>
    </row>
    <row r="2419" spans="3:12" x14ac:dyDescent="0.25">
      <c r="C2419" s="3"/>
      <c r="D2419" s="3"/>
      <c r="E2419" s="1"/>
      <c r="F2419" s="1"/>
      <c r="G2419" s="3"/>
      <c r="I2419" s="2"/>
      <c r="J2419" s="2"/>
      <c r="K2419" s="3"/>
      <c r="L2419" s="3"/>
    </row>
    <row r="2420" spans="3:12" x14ac:dyDescent="0.25">
      <c r="C2420" s="3"/>
      <c r="D2420" s="3"/>
      <c r="E2420" s="1"/>
      <c r="F2420" s="1"/>
      <c r="G2420" s="3"/>
      <c r="I2420" s="2"/>
      <c r="J2420" s="2"/>
      <c r="K2420" s="3"/>
      <c r="L2420" s="3"/>
    </row>
    <row r="2421" spans="3:12" x14ac:dyDescent="0.25">
      <c r="C2421" s="3"/>
      <c r="D2421" s="3"/>
      <c r="E2421" s="1"/>
      <c r="F2421" s="1"/>
      <c r="G2421" s="3"/>
      <c r="I2421" s="2"/>
      <c r="J2421" s="2"/>
      <c r="K2421" s="3"/>
      <c r="L2421" s="3"/>
    </row>
    <row r="2422" spans="3:12" x14ac:dyDescent="0.25">
      <c r="C2422" s="3"/>
      <c r="D2422" s="3"/>
      <c r="E2422" s="1"/>
      <c r="F2422" s="1"/>
      <c r="G2422" s="3"/>
      <c r="I2422" s="2"/>
      <c r="J2422" s="2"/>
      <c r="K2422" s="3"/>
      <c r="L2422" s="3"/>
    </row>
    <row r="2423" spans="3:12" x14ac:dyDescent="0.25">
      <c r="C2423" s="3"/>
      <c r="D2423" s="3"/>
      <c r="E2423" s="1"/>
      <c r="F2423" s="1"/>
      <c r="G2423" s="3"/>
      <c r="I2423" s="2"/>
      <c r="J2423" s="2"/>
      <c r="K2423" s="3"/>
      <c r="L2423" s="3"/>
    </row>
    <row r="2424" spans="3:12" x14ac:dyDescent="0.25">
      <c r="C2424" s="3"/>
      <c r="D2424" s="3"/>
      <c r="E2424" s="1"/>
      <c r="F2424" s="1"/>
      <c r="G2424" s="3"/>
      <c r="I2424" s="2"/>
      <c r="J2424" s="2"/>
      <c r="K2424" s="3"/>
      <c r="L2424" s="3"/>
    </row>
    <row r="2425" spans="3:12" x14ac:dyDescent="0.25">
      <c r="C2425" s="3"/>
      <c r="D2425" s="3"/>
      <c r="E2425" s="1"/>
      <c r="F2425" s="1"/>
      <c r="G2425" s="3"/>
      <c r="I2425" s="2"/>
      <c r="J2425" s="2"/>
      <c r="K2425" s="3"/>
      <c r="L2425" s="3"/>
    </row>
    <row r="2426" spans="3:12" x14ac:dyDescent="0.25">
      <c r="C2426" s="3"/>
      <c r="D2426" s="3"/>
      <c r="E2426" s="1"/>
      <c r="F2426" s="1"/>
      <c r="G2426" s="3"/>
      <c r="I2426" s="2"/>
      <c r="J2426" s="2"/>
      <c r="K2426" s="3"/>
      <c r="L2426" s="3"/>
    </row>
    <row r="2427" spans="3:12" x14ac:dyDescent="0.25">
      <c r="C2427" s="3"/>
      <c r="D2427" s="3"/>
      <c r="E2427" s="1"/>
      <c r="F2427" s="1"/>
      <c r="G2427" s="3"/>
      <c r="I2427" s="2"/>
      <c r="J2427" s="2"/>
      <c r="K2427" s="3"/>
      <c r="L2427" s="3"/>
    </row>
    <row r="2428" spans="3:12" x14ac:dyDescent="0.25">
      <c r="C2428" s="3"/>
      <c r="D2428" s="3"/>
      <c r="E2428" s="1"/>
      <c r="F2428" s="1"/>
      <c r="G2428" s="3"/>
      <c r="I2428" s="2"/>
      <c r="J2428" s="2"/>
      <c r="K2428" s="3"/>
      <c r="L2428" s="3"/>
    </row>
    <row r="2429" spans="3:12" x14ac:dyDescent="0.25">
      <c r="C2429" s="3"/>
      <c r="D2429" s="3"/>
      <c r="E2429" s="1"/>
      <c r="F2429" s="1"/>
      <c r="G2429" s="3"/>
      <c r="I2429" s="2"/>
      <c r="J2429" s="2"/>
      <c r="K2429" s="3"/>
      <c r="L2429" s="3"/>
    </row>
    <row r="2430" spans="3:12" x14ac:dyDescent="0.25">
      <c r="C2430" s="3"/>
      <c r="D2430" s="3"/>
      <c r="E2430" s="1"/>
      <c r="F2430" s="1"/>
      <c r="G2430" s="3"/>
      <c r="I2430" s="2"/>
      <c r="J2430" s="2"/>
      <c r="K2430" s="3"/>
      <c r="L2430" s="3"/>
    </row>
    <row r="2431" spans="3:12" x14ac:dyDescent="0.25">
      <c r="C2431" s="3"/>
      <c r="D2431" s="3"/>
      <c r="E2431" s="1"/>
      <c r="F2431" s="1"/>
      <c r="G2431" s="3"/>
      <c r="I2431" s="2"/>
      <c r="J2431" s="2"/>
      <c r="K2431" s="3"/>
      <c r="L2431" s="3"/>
    </row>
    <row r="2432" spans="3:12" x14ac:dyDescent="0.25">
      <c r="C2432" s="3"/>
      <c r="D2432" s="3"/>
      <c r="E2432" s="1"/>
      <c r="F2432" s="1"/>
      <c r="G2432" s="3"/>
      <c r="I2432" s="2"/>
      <c r="J2432" s="2"/>
      <c r="K2432" s="3"/>
      <c r="L2432" s="3"/>
    </row>
    <row r="2433" spans="3:12" x14ac:dyDescent="0.25">
      <c r="C2433" s="3"/>
      <c r="D2433" s="3"/>
      <c r="E2433" s="1"/>
      <c r="F2433" s="1"/>
      <c r="G2433" s="3"/>
      <c r="I2433" s="2"/>
      <c r="J2433" s="2"/>
      <c r="K2433" s="3"/>
      <c r="L2433" s="3"/>
    </row>
    <row r="2434" spans="3:12" x14ac:dyDescent="0.25">
      <c r="C2434" s="3"/>
      <c r="D2434" s="3"/>
      <c r="E2434" s="1"/>
      <c r="F2434" s="1"/>
      <c r="G2434" s="3"/>
      <c r="I2434" s="2"/>
      <c r="J2434" s="2"/>
      <c r="K2434" s="3"/>
      <c r="L2434" s="3"/>
    </row>
    <row r="2435" spans="3:12" x14ac:dyDescent="0.25">
      <c r="C2435" s="3"/>
      <c r="D2435" s="3"/>
      <c r="E2435" s="1"/>
      <c r="F2435" s="1"/>
      <c r="G2435" s="3"/>
      <c r="I2435" s="2"/>
      <c r="J2435" s="2"/>
      <c r="K2435" s="3"/>
      <c r="L2435" s="3"/>
    </row>
    <row r="2436" spans="3:12" x14ac:dyDescent="0.25">
      <c r="C2436" s="3"/>
      <c r="D2436" s="3"/>
      <c r="E2436" s="1"/>
      <c r="F2436" s="1"/>
      <c r="G2436" s="3"/>
      <c r="I2436" s="2"/>
      <c r="J2436" s="2"/>
      <c r="K2436" s="3"/>
      <c r="L2436" s="3"/>
    </row>
    <row r="2437" spans="3:12" x14ac:dyDescent="0.25">
      <c r="C2437" s="3"/>
      <c r="D2437" s="3"/>
      <c r="E2437" s="1"/>
      <c r="F2437" s="1"/>
      <c r="G2437" s="3"/>
      <c r="I2437" s="2"/>
      <c r="J2437" s="2"/>
      <c r="K2437" s="3"/>
      <c r="L2437" s="3"/>
    </row>
    <row r="2438" spans="3:12" x14ac:dyDescent="0.25">
      <c r="C2438" s="3"/>
      <c r="D2438" s="3"/>
      <c r="E2438" s="1"/>
      <c r="F2438" s="1"/>
      <c r="G2438" s="3"/>
      <c r="I2438" s="2"/>
      <c r="J2438" s="2"/>
      <c r="K2438" s="3"/>
      <c r="L2438" s="3"/>
    </row>
    <row r="2439" spans="3:12" x14ac:dyDescent="0.25">
      <c r="C2439" s="3"/>
      <c r="D2439" s="3"/>
      <c r="E2439" s="1"/>
      <c r="F2439" s="1"/>
      <c r="G2439" s="3"/>
      <c r="I2439" s="2"/>
      <c r="J2439" s="2"/>
      <c r="K2439" s="3"/>
      <c r="L2439" s="3"/>
    </row>
    <row r="2440" spans="3:12" x14ac:dyDescent="0.25">
      <c r="C2440" s="3"/>
      <c r="D2440" s="3"/>
      <c r="E2440" s="1"/>
      <c r="F2440" s="1"/>
      <c r="G2440" s="3"/>
      <c r="I2440" s="2"/>
      <c r="J2440" s="2"/>
      <c r="K2440" s="3"/>
      <c r="L2440" s="3"/>
    </row>
    <row r="2441" spans="3:12" x14ac:dyDescent="0.25">
      <c r="C2441" s="3"/>
      <c r="D2441" s="3"/>
      <c r="E2441" s="1"/>
      <c r="F2441" s="1"/>
      <c r="G2441" s="3"/>
      <c r="I2441" s="2"/>
      <c r="J2441" s="2"/>
      <c r="K2441" s="3"/>
      <c r="L2441" s="3"/>
    </row>
    <row r="2442" spans="3:12" x14ac:dyDescent="0.25">
      <c r="C2442" s="3"/>
      <c r="D2442" s="3"/>
      <c r="E2442" s="1"/>
      <c r="F2442" s="1"/>
      <c r="G2442" s="3"/>
      <c r="I2442" s="2"/>
      <c r="J2442" s="2"/>
      <c r="K2442" s="3"/>
      <c r="L2442" s="3"/>
    </row>
    <row r="2443" spans="3:12" x14ac:dyDescent="0.25">
      <c r="C2443" s="3"/>
      <c r="D2443" s="3"/>
      <c r="E2443" s="1"/>
      <c r="F2443" s="1"/>
      <c r="G2443" s="3"/>
      <c r="I2443" s="2"/>
      <c r="J2443" s="2"/>
      <c r="K2443" s="3"/>
      <c r="L2443" s="3"/>
    </row>
    <row r="2444" spans="3:12" x14ac:dyDescent="0.25">
      <c r="C2444" s="3"/>
      <c r="D2444" s="3"/>
      <c r="E2444" s="1"/>
      <c r="F2444" s="1"/>
      <c r="G2444" s="3"/>
      <c r="I2444" s="2"/>
      <c r="J2444" s="2"/>
      <c r="K2444" s="3"/>
      <c r="L2444" s="3"/>
    </row>
    <row r="2445" spans="3:12" x14ac:dyDescent="0.25">
      <c r="C2445" s="3"/>
      <c r="D2445" s="3"/>
      <c r="E2445" s="1"/>
      <c r="F2445" s="1"/>
      <c r="G2445" s="3"/>
      <c r="I2445" s="2"/>
      <c r="J2445" s="2"/>
      <c r="K2445" s="3"/>
      <c r="L2445" s="3"/>
    </row>
    <row r="2446" spans="3:12" x14ac:dyDescent="0.25">
      <c r="C2446" s="3"/>
      <c r="D2446" s="3"/>
      <c r="E2446" s="1"/>
      <c r="F2446" s="1"/>
      <c r="G2446" s="3"/>
      <c r="I2446" s="2"/>
      <c r="J2446" s="2"/>
      <c r="K2446" s="3"/>
      <c r="L2446" s="3"/>
    </row>
    <row r="2447" spans="3:12" x14ac:dyDescent="0.25">
      <c r="C2447" s="3"/>
      <c r="D2447" s="3"/>
      <c r="E2447" s="1"/>
      <c r="F2447" s="1"/>
      <c r="G2447" s="3"/>
      <c r="I2447" s="2"/>
      <c r="J2447" s="2"/>
      <c r="K2447" s="3"/>
      <c r="L2447" s="3"/>
    </row>
    <row r="2448" spans="3:12" x14ac:dyDescent="0.25">
      <c r="C2448" s="3"/>
      <c r="D2448" s="3"/>
      <c r="E2448" s="1"/>
      <c r="F2448" s="1"/>
      <c r="G2448" s="3"/>
      <c r="I2448" s="2"/>
      <c r="J2448" s="2"/>
      <c r="K2448" s="3"/>
      <c r="L2448" s="3"/>
    </row>
    <row r="2449" spans="3:12" x14ac:dyDescent="0.25">
      <c r="C2449" s="3"/>
      <c r="D2449" s="3"/>
      <c r="E2449" s="1"/>
      <c r="F2449" s="1"/>
      <c r="G2449" s="3"/>
      <c r="I2449" s="2"/>
      <c r="J2449" s="2"/>
      <c r="K2449" s="3"/>
      <c r="L2449" s="3"/>
    </row>
    <row r="2450" spans="3:12" x14ac:dyDescent="0.25">
      <c r="C2450" s="3"/>
      <c r="D2450" s="3"/>
      <c r="E2450" s="1"/>
      <c r="F2450" s="1"/>
      <c r="G2450" s="3"/>
      <c r="I2450" s="2"/>
      <c r="J2450" s="2"/>
      <c r="K2450" s="3"/>
      <c r="L2450" s="3"/>
    </row>
    <row r="2451" spans="3:12" x14ac:dyDescent="0.25">
      <c r="C2451" s="3"/>
      <c r="D2451" s="3"/>
      <c r="E2451" s="1"/>
      <c r="F2451" s="1"/>
      <c r="G2451" s="3"/>
      <c r="I2451" s="2"/>
      <c r="J2451" s="2"/>
      <c r="K2451" s="3"/>
      <c r="L2451" s="3"/>
    </row>
    <row r="2452" spans="3:12" x14ac:dyDescent="0.25">
      <c r="C2452" s="3"/>
      <c r="D2452" s="3"/>
      <c r="E2452" s="1"/>
      <c r="F2452" s="1"/>
      <c r="G2452" s="3"/>
      <c r="I2452" s="2"/>
      <c r="J2452" s="2"/>
      <c r="K2452" s="3"/>
      <c r="L2452" s="3"/>
    </row>
    <row r="2453" spans="3:12" x14ac:dyDescent="0.25">
      <c r="C2453" s="3"/>
      <c r="D2453" s="3"/>
      <c r="E2453" s="1"/>
      <c r="F2453" s="1"/>
      <c r="G2453" s="3"/>
      <c r="I2453" s="2"/>
      <c r="J2453" s="2"/>
      <c r="K2453" s="3"/>
      <c r="L2453" s="3"/>
    </row>
    <row r="2454" spans="3:12" x14ac:dyDescent="0.25">
      <c r="C2454" s="3"/>
      <c r="D2454" s="3"/>
      <c r="E2454" s="1"/>
      <c r="F2454" s="1"/>
      <c r="G2454" s="3"/>
      <c r="I2454" s="2"/>
      <c r="J2454" s="2"/>
      <c r="K2454" s="3"/>
      <c r="L2454" s="3"/>
    </row>
    <row r="2455" spans="3:12" x14ac:dyDescent="0.25">
      <c r="C2455" s="3"/>
      <c r="D2455" s="3"/>
      <c r="E2455" s="1"/>
      <c r="F2455" s="1"/>
      <c r="G2455" s="3"/>
      <c r="I2455" s="2"/>
      <c r="J2455" s="2"/>
      <c r="K2455" s="3"/>
      <c r="L2455" s="3"/>
    </row>
    <row r="2456" spans="3:12" x14ac:dyDescent="0.25">
      <c r="C2456" s="3"/>
      <c r="D2456" s="3"/>
      <c r="E2456" s="1"/>
      <c r="F2456" s="1"/>
      <c r="G2456" s="3"/>
      <c r="I2456" s="2"/>
      <c r="J2456" s="2"/>
      <c r="K2456" s="3"/>
      <c r="L2456" s="3"/>
    </row>
    <row r="2457" spans="3:12" x14ac:dyDescent="0.25">
      <c r="C2457" s="3"/>
      <c r="D2457" s="3"/>
      <c r="E2457" s="1"/>
      <c r="F2457" s="1"/>
      <c r="G2457" s="3"/>
      <c r="I2457" s="2"/>
      <c r="J2457" s="2"/>
      <c r="K2457" s="3"/>
      <c r="L2457" s="3"/>
    </row>
    <row r="2458" spans="3:12" x14ac:dyDescent="0.25">
      <c r="C2458" s="3"/>
      <c r="D2458" s="3"/>
      <c r="E2458" s="1"/>
      <c r="F2458" s="1"/>
      <c r="G2458" s="3"/>
      <c r="I2458" s="2"/>
      <c r="J2458" s="2"/>
      <c r="K2458" s="3"/>
      <c r="L2458" s="3"/>
    </row>
    <row r="2459" spans="3:12" x14ac:dyDescent="0.25">
      <c r="C2459" s="3"/>
      <c r="D2459" s="3"/>
      <c r="E2459" s="1"/>
      <c r="F2459" s="1"/>
      <c r="G2459" s="3"/>
      <c r="I2459" s="2"/>
      <c r="J2459" s="2"/>
      <c r="K2459" s="3"/>
      <c r="L2459" s="3"/>
    </row>
    <row r="2460" spans="3:12" x14ac:dyDescent="0.25">
      <c r="C2460" s="3"/>
      <c r="D2460" s="3"/>
      <c r="E2460" s="1"/>
      <c r="F2460" s="1"/>
      <c r="G2460" s="3"/>
      <c r="I2460" s="2"/>
      <c r="J2460" s="2"/>
      <c r="K2460" s="3"/>
      <c r="L2460" s="3"/>
    </row>
    <row r="2461" spans="3:12" x14ac:dyDescent="0.25">
      <c r="C2461" s="3"/>
      <c r="D2461" s="3"/>
      <c r="E2461" s="1"/>
      <c r="F2461" s="1"/>
      <c r="G2461" s="3"/>
      <c r="I2461" s="2"/>
      <c r="J2461" s="2"/>
      <c r="K2461" s="3"/>
      <c r="L2461" s="3"/>
    </row>
    <row r="2462" spans="3:12" x14ac:dyDescent="0.25">
      <c r="C2462" s="3"/>
      <c r="D2462" s="3"/>
      <c r="E2462" s="1"/>
      <c r="F2462" s="1"/>
      <c r="G2462" s="3"/>
      <c r="I2462" s="2"/>
      <c r="J2462" s="2"/>
      <c r="K2462" s="3"/>
      <c r="L2462" s="3"/>
    </row>
    <row r="2463" spans="3:12" x14ac:dyDescent="0.25">
      <c r="C2463" s="3"/>
      <c r="D2463" s="3"/>
      <c r="E2463" s="1"/>
      <c r="F2463" s="1"/>
      <c r="G2463" s="3"/>
      <c r="I2463" s="2"/>
      <c r="J2463" s="2"/>
      <c r="K2463" s="3"/>
      <c r="L2463" s="3"/>
    </row>
    <row r="2464" spans="3:12" x14ac:dyDescent="0.25">
      <c r="C2464" s="3"/>
      <c r="D2464" s="3"/>
      <c r="E2464" s="1"/>
      <c r="F2464" s="1"/>
      <c r="G2464" s="3"/>
      <c r="I2464" s="2"/>
      <c r="J2464" s="2"/>
      <c r="K2464" s="3"/>
      <c r="L2464" s="3"/>
    </row>
    <row r="2465" spans="3:12" x14ac:dyDescent="0.25">
      <c r="C2465" s="3"/>
      <c r="D2465" s="3"/>
      <c r="E2465" s="1"/>
      <c r="F2465" s="1"/>
      <c r="G2465" s="3"/>
      <c r="I2465" s="2"/>
      <c r="J2465" s="2"/>
      <c r="K2465" s="3"/>
      <c r="L2465" s="3"/>
    </row>
    <row r="2466" spans="3:12" x14ac:dyDescent="0.25">
      <c r="C2466" s="3"/>
      <c r="D2466" s="3"/>
      <c r="E2466" s="1"/>
      <c r="F2466" s="1"/>
      <c r="G2466" s="3"/>
      <c r="I2466" s="2"/>
      <c r="J2466" s="2"/>
      <c r="K2466" s="3"/>
      <c r="L2466" s="3"/>
    </row>
    <row r="2467" spans="3:12" x14ac:dyDescent="0.25">
      <c r="C2467" s="3"/>
      <c r="D2467" s="3"/>
      <c r="E2467" s="1"/>
      <c r="F2467" s="1"/>
      <c r="G2467" s="3"/>
      <c r="I2467" s="2"/>
      <c r="J2467" s="2"/>
      <c r="K2467" s="3"/>
      <c r="L2467" s="3"/>
    </row>
    <row r="2468" spans="3:12" x14ac:dyDescent="0.25">
      <c r="C2468" s="3"/>
      <c r="D2468" s="3"/>
      <c r="E2468" s="1"/>
      <c r="F2468" s="1"/>
      <c r="G2468" s="3"/>
      <c r="I2468" s="2"/>
      <c r="J2468" s="2"/>
      <c r="K2468" s="3"/>
      <c r="L2468" s="3"/>
    </row>
    <row r="2469" spans="3:12" x14ac:dyDescent="0.25">
      <c r="C2469" s="3"/>
      <c r="D2469" s="3"/>
      <c r="E2469" s="1"/>
      <c r="F2469" s="1"/>
      <c r="G2469" s="3"/>
      <c r="I2469" s="2"/>
      <c r="J2469" s="2"/>
      <c r="K2469" s="3"/>
      <c r="L2469" s="3"/>
    </row>
    <row r="2470" spans="3:12" x14ac:dyDescent="0.25">
      <c r="C2470" s="3"/>
      <c r="D2470" s="3"/>
      <c r="E2470" s="1"/>
      <c r="F2470" s="1"/>
      <c r="G2470" s="3"/>
      <c r="I2470" s="2"/>
      <c r="J2470" s="2"/>
      <c r="K2470" s="3"/>
      <c r="L2470" s="3"/>
    </row>
    <row r="2471" spans="3:12" x14ac:dyDescent="0.25">
      <c r="C2471" s="3"/>
      <c r="D2471" s="3"/>
      <c r="E2471" s="1"/>
      <c r="F2471" s="1"/>
      <c r="G2471" s="3"/>
      <c r="I2471" s="2"/>
      <c r="J2471" s="2"/>
      <c r="K2471" s="3"/>
      <c r="L2471" s="3"/>
    </row>
    <row r="2472" spans="3:12" x14ac:dyDescent="0.25">
      <c r="C2472" s="3"/>
      <c r="D2472" s="3"/>
      <c r="E2472" s="1"/>
      <c r="F2472" s="1"/>
      <c r="G2472" s="3"/>
      <c r="I2472" s="2"/>
      <c r="J2472" s="2"/>
      <c r="K2472" s="3"/>
      <c r="L2472" s="3"/>
    </row>
    <row r="2473" spans="3:12" x14ac:dyDescent="0.25">
      <c r="C2473" s="3"/>
      <c r="D2473" s="3"/>
      <c r="E2473" s="1"/>
      <c r="F2473" s="1"/>
      <c r="G2473" s="3"/>
      <c r="I2473" s="2"/>
      <c r="J2473" s="2"/>
      <c r="K2473" s="3"/>
      <c r="L2473" s="3"/>
    </row>
    <row r="2474" spans="3:12" x14ac:dyDescent="0.25">
      <c r="C2474" s="3"/>
      <c r="D2474" s="3"/>
      <c r="E2474" s="1"/>
      <c r="F2474" s="1"/>
      <c r="G2474" s="3"/>
      <c r="I2474" s="2"/>
      <c r="J2474" s="2"/>
      <c r="K2474" s="3"/>
      <c r="L2474" s="3"/>
    </row>
    <row r="2475" spans="3:12" x14ac:dyDescent="0.25">
      <c r="C2475" s="3"/>
      <c r="D2475" s="3"/>
      <c r="E2475" s="1"/>
      <c r="F2475" s="1"/>
      <c r="G2475" s="3"/>
      <c r="I2475" s="2"/>
      <c r="J2475" s="2"/>
      <c r="K2475" s="3"/>
      <c r="L2475" s="3"/>
    </row>
    <row r="2476" spans="3:12" x14ac:dyDescent="0.25">
      <c r="C2476" s="3"/>
      <c r="D2476" s="3"/>
      <c r="E2476" s="1"/>
      <c r="F2476" s="1"/>
      <c r="G2476" s="3"/>
      <c r="I2476" s="2"/>
      <c r="J2476" s="2"/>
      <c r="K2476" s="3"/>
      <c r="L2476" s="3"/>
    </row>
    <row r="2477" spans="3:12" x14ac:dyDescent="0.25">
      <c r="C2477" s="3"/>
      <c r="D2477" s="3"/>
      <c r="E2477" s="1"/>
      <c r="F2477" s="1"/>
      <c r="G2477" s="3"/>
      <c r="I2477" s="2"/>
      <c r="J2477" s="2"/>
      <c r="K2477" s="3"/>
      <c r="L2477" s="3"/>
    </row>
    <row r="2478" spans="3:12" x14ac:dyDescent="0.25">
      <c r="C2478" s="3"/>
      <c r="D2478" s="3"/>
      <c r="E2478" s="1"/>
      <c r="F2478" s="1"/>
      <c r="G2478" s="3"/>
      <c r="I2478" s="2"/>
      <c r="J2478" s="2"/>
      <c r="K2478" s="3"/>
      <c r="L2478" s="3"/>
    </row>
    <row r="2479" spans="3:12" x14ac:dyDescent="0.25">
      <c r="C2479" s="3"/>
      <c r="D2479" s="3"/>
      <c r="E2479" s="1"/>
      <c r="F2479" s="1"/>
      <c r="G2479" s="3"/>
      <c r="I2479" s="2"/>
      <c r="J2479" s="2"/>
      <c r="K2479" s="3"/>
      <c r="L2479" s="3"/>
    </row>
    <row r="2480" spans="3:12" x14ac:dyDescent="0.25">
      <c r="C2480" s="3"/>
      <c r="D2480" s="3"/>
      <c r="E2480" s="1"/>
      <c r="F2480" s="1"/>
      <c r="G2480" s="3"/>
      <c r="I2480" s="2"/>
      <c r="J2480" s="2"/>
      <c r="K2480" s="3"/>
      <c r="L2480" s="3"/>
    </row>
    <row r="2481" spans="3:12" x14ac:dyDescent="0.25">
      <c r="C2481" s="3"/>
      <c r="D2481" s="3"/>
      <c r="E2481" s="1"/>
      <c r="F2481" s="1"/>
      <c r="G2481" s="3"/>
      <c r="I2481" s="2"/>
      <c r="J2481" s="2"/>
      <c r="K2481" s="3"/>
      <c r="L2481" s="3"/>
    </row>
    <row r="2482" spans="3:12" x14ac:dyDescent="0.25">
      <c r="C2482" s="3"/>
      <c r="D2482" s="3"/>
      <c r="E2482" s="1"/>
      <c r="F2482" s="1"/>
      <c r="G2482" s="3"/>
      <c r="I2482" s="2"/>
      <c r="J2482" s="2"/>
      <c r="K2482" s="3"/>
      <c r="L2482" s="3"/>
    </row>
    <row r="2483" spans="3:12" x14ac:dyDescent="0.25">
      <c r="C2483" s="3"/>
      <c r="D2483" s="3"/>
      <c r="E2483" s="1"/>
      <c r="F2483" s="1"/>
      <c r="G2483" s="3"/>
      <c r="I2483" s="2"/>
      <c r="J2483" s="2"/>
      <c r="K2483" s="3"/>
      <c r="L2483" s="3"/>
    </row>
    <row r="2484" spans="3:12" x14ac:dyDescent="0.25">
      <c r="C2484" s="3"/>
      <c r="D2484" s="3"/>
      <c r="E2484" s="1"/>
      <c r="F2484" s="1"/>
      <c r="G2484" s="3"/>
      <c r="I2484" s="2"/>
      <c r="J2484" s="2"/>
      <c r="K2484" s="3"/>
      <c r="L2484" s="3"/>
    </row>
    <row r="2485" spans="3:12" x14ac:dyDescent="0.25">
      <c r="C2485" s="3"/>
      <c r="D2485" s="3"/>
      <c r="E2485" s="1"/>
      <c r="F2485" s="1"/>
      <c r="G2485" s="3"/>
      <c r="I2485" s="2"/>
      <c r="J2485" s="2"/>
      <c r="K2485" s="3"/>
      <c r="L2485" s="3"/>
    </row>
    <row r="2486" spans="3:12" x14ac:dyDescent="0.25">
      <c r="C2486" s="3"/>
      <c r="D2486" s="3"/>
      <c r="E2486" s="1"/>
      <c r="F2486" s="1"/>
      <c r="G2486" s="3"/>
      <c r="I2486" s="2"/>
      <c r="J2486" s="2"/>
      <c r="K2486" s="3"/>
      <c r="L2486" s="3"/>
    </row>
    <row r="2487" spans="3:12" x14ac:dyDescent="0.25">
      <c r="C2487" s="3"/>
      <c r="D2487" s="3"/>
      <c r="E2487" s="1"/>
      <c r="F2487" s="1"/>
      <c r="G2487" s="3"/>
      <c r="I2487" s="2"/>
      <c r="J2487" s="2"/>
      <c r="K2487" s="3"/>
      <c r="L2487" s="3"/>
    </row>
    <row r="2488" spans="3:12" x14ac:dyDescent="0.25">
      <c r="C2488" s="3"/>
      <c r="D2488" s="3"/>
      <c r="E2488" s="1"/>
      <c r="F2488" s="1"/>
      <c r="G2488" s="3"/>
      <c r="I2488" s="2"/>
      <c r="J2488" s="2"/>
      <c r="K2488" s="3"/>
      <c r="L2488" s="3"/>
    </row>
    <row r="2489" spans="3:12" x14ac:dyDescent="0.25">
      <c r="C2489" s="3"/>
      <c r="D2489" s="3"/>
      <c r="E2489" s="1"/>
      <c r="F2489" s="1"/>
      <c r="G2489" s="3"/>
      <c r="I2489" s="2"/>
      <c r="J2489" s="2"/>
      <c r="K2489" s="3"/>
      <c r="L2489" s="3"/>
    </row>
    <row r="2490" spans="3:12" x14ac:dyDescent="0.25">
      <c r="C2490" s="3"/>
      <c r="D2490" s="3"/>
      <c r="E2490" s="1"/>
      <c r="F2490" s="1"/>
      <c r="G2490" s="3"/>
      <c r="I2490" s="2"/>
      <c r="J2490" s="2"/>
      <c r="K2490" s="3"/>
      <c r="L2490" s="3"/>
    </row>
    <row r="2491" spans="3:12" x14ac:dyDescent="0.25">
      <c r="C2491" s="3"/>
      <c r="D2491" s="3"/>
      <c r="E2491" s="1"/>
      <c r="F2491" s="1"/>
      <c r="G2491" s="3"/>
      <c r="I2491" s="2"/>
      <c r="J2491" s="2"/>
      <c r="K2491" s="3"/>
      <c r="L2491" s="3"/>
    </row>
    <row r="2492" spans="3:12" x14ac:dyDescent="0.25">
      <c r="C2492" s="3"/>
      <c r="D2492" s="3"/>
      <c r="E2492" s="1"/>
      <c r="F2492" s="1"/>
      <c r="G2492" s="3"/>
      <c r="I2492" s="2"/>
      <c r="J2492" s="2"/>
      <c r="K2492" s="3"/>
      <c r="L2492" s="3"/>
    </row>
    <row r="2493" spans="3:12" x14ac:dyDescent="0.25">
      <c r="C2493" s="3"/>
      <c r="D2493" s="3"/>
      <c r="E2493" s="1"/>
      <c r="F2493" s="1"/>
      <c r="G2493" s="3"/>
      <c r="I2493" s="2"/>
      <c r="J2493" s="2"/>
      <c r="K2493" s="3"/>
      <c r="L2493" s="3"/>
    </row>
    <row r="2494" spans="3:12" x14ac:dyDescent="0.25">
      <c r="C2494" s="3"/>
      <c r="D2494" s="3"/>
      <c r="E2494" s="1"/>
      <c r="F2494" s="1"/>
      <c r="G2494" s="3"/>
      <c r="I2494" s="2"/>
      <c r="J2494" s="2"/>
      <c r="K2494" s="3"/>
      <c r="L2494" s="3"/>
    </row>
    <row r="2495" spans="3:12" x14ac:dyDescent="0.25">
      <c r="C2495" s="3"/>
      <c r="D2495" s="3"/>
      <c r="E2495" s="1"/>
      <c r="F2495" s="1"/>
      <c r="G2495" s="3"/>
      <c r="I2495" s="2"/>
      <c r="J2495" s="2"/>
      <c r="K2495" s="3"/>
      <c r="L2495" s="3"/>
    </row>
    <row r="2496" spans="3:12" x14ac:dyDescent="0.25">
      <c r="C2496" s="3"/>
      <c r="D2496" s="3"/>
      <c r="E2496" s="1"/>
      <c r="F2496" s="1"/>
      <c r="G2496" s="3"/>
      <c r="I2496" s="2"/>
      <c r="J2496" s="2"/>
      <c r="K2496" s="3"/>
      <c r="L2496" s="3"/>
    </row>
    <row r="2497" spans="3:12" x14ac:dyDescent="0.25">
      <c r="C2497" s="3"/>
      <c r="D2497" s="3"/>
      <c r="E2497" s="1"/>
      <c r="F2497" s="1"/>
      <c r="G2497" s="3"/>
      <c r="I2497" s="2"/>
      <c r="J2497" s="2"/>
      <c r="K2497" s="3"/>
      <c r="L2497" s="3"/>
    </row>
    <row r="2498" spans="3:12" x14ac:dyDescent="0.25">
      <c r="C2498" s="3"/>
      <c r="D2498" s="3"/>
      <c r="E2498" s="1"/>
      <c r="F2498" s="1"/>
      <c r="G2498" s="3"/>
      <c r="I2498" s="2"/>
      <c r="J2498" s="2"/>
      <c r="K2498" s="3"/>
      <c r="L2498" s="3"/>
    </row>
    <row r="2499" spans="3:12" x14ac:dyDescent="0.25">
      <c r="C2499" s="3"/>
      <c r="D2499" s="3"/>
      <c r="E2499" s="1"/>
      <c r="F2499" s="1"/>
      <c r="G2499" s="3"/>
      <c r="I2499" s="2"/>
      <c r="J2499" s="2"/>
      <c r="K2499" s="3"/>
      <c r="L2499" s="3"/>
    </row>
    <row r="2500" spans="3:12" x14ac:dyDescent="0.25">
      <c r="C2500" s="3"/>
      <c r="D2500" s="3"/>
      <c r="E2500" s="1"/>
      <c r="F2500" s="1"/>
      <c r="G2500" s="3"/>
      <c r="I2500" s="2"/>
      <c r="J2500" s="2"/>
      <c r="K2500" s="3"/>
      <c r="L2500" s="3"/>
    </row>
    <row r="2501" spans="3:12" x14ac:dyDescent="0.25">
      <c r="C2501" s="3"/>
      <c r="D2501" s="3"/>
      <c r="E2501" s="1"/>
      <c r="F2501" s="1"/>
      <c r="G2501" s="3"/>
      <c r="I2501" s="2"/>
      <c r="J2501" s="2"/>
      <c r="K2501" s="3"/>
      <c r="L2501" s="3"/>
    </row>
    <row r="2502" spans="3:12" x14ac:dyDescent="0.25">
      <c r="C2502" s="3"/>
      <c r="D2502" s="3"/>
      <c r="E2502" s="1"/>
      <c r="F2502" s="1"/>
      <c r="G2502" s="3"/>
      <c r="I2502" s="2"/>
      <c r="J2502" s="2"/>
      <c r="K2502" s="3"/>
      <c r="L2502" s="3"/>
    </row>
    <row r="2503" spans="3:12" x14ac:dyDescent="0.25">
      <c r="C2503" s="3"/>
      <c r="D2503" s="3"/>
      <c r="E2503" s="1"/>
      <c r="F2503" s="1"/>
      <c r="G2503" s="3"/>
      <c r="I2503" s="2"/>
      <c r="J2503" s="2"/>
      <c r="K2503" s="3"/>
      <c r="L2503" s="3"/>
    </row>
    <row r="2504" spans="3:12" x14ac:dyDescent="0.25">
      <c r="C2504" s="3"/>
      <c r="D2504" s="3"/>
      <c r="E2504" s="1"/>
      <c r="F2504" s="1"/>
      <c r="G2504" s="3"/>
      <c r="I2504" s="2"/>
      <c r="J2504" s="2"/>
      <c r="K2504" s="3"/>
      <c r="L2504" s="3"/>
    </row>
    <row r="2505" spans="3:12" x14ac:dyDescent="0.25">
      <c r="C2505" s="3"/>
      <c r="D2505" s="3"/>
      <c r="E2505" s="1"/>
      <c r="F2505" s="1"/>
      <c r="G2505" s="3"/>
      <c r="I2505" s="2"/>
      <c r="J2505" s="2"/>
      <c r="K2505" s="3"/>
      <c r="L2505" s="3"/>
    </row>
    <row r="2506" spans="3:12" x14ac:dyDescent="0.25">
      <c r="C2506" s="3"/>
      <c r="D2506" s="3"/>
      <c r="E2506" s="1"/>
      <c r="F2506" s="1"/>
      <c r="G2506" s="3"/>
      <c r="I2506" s="2"/>
      <c r="J2506" s="2"/>
      <c r="K2506" s="3"/>
      <c r="L2506" s="3"/>
    </row>
    <row r="2507" spans="3:12" x14ac:dyDescent="0.25">
      <c r="C2507" s="3"/>
      <c r="D2507" s="3"/>
      <c r="E2507" s="1"/>
      <c r="F2507" s="1"/>
      <c r="G2507" s="3"/>
      <c r="I2507" s="2"/>
      <c r="J2507" s="2"/>
      <c r="K2507" s="3"/>
      <c r="L2507" s="3"/>
    </row>
    <row r="2508" spans="3:12" x14ac:dyDescent="0.25">
      <c r="C2508" s="3"/>
      <c r="D2508" s="3"/>
      <c r="E2508" s="1"/>
      <c r="F2508" s="1"/>
      <c r="G2508" s="3"/>
      <c r="I2508" s="2"/>
      <c r="J2508" s="2"/>
      <c r="K2508" s="3"/>
      <c r="L2508" s="3"/>
    </row>
    <row r="2509" spans="3:12" x14ac:dyDescent="0.25">
      <c r="C2509" s="3"/>
      <c r="D2509" s="3"/>
      <c r="E2509" s="1"/>
      <c r="F2509" s="1"/>
      <c r="G2509" s="3"/>
      <c r="I2509" s="2"/>
      <c r="J2509" s="2"/>
      <c r="K2509" s="3"/>
      <c r="L2509" s="3"/>
    </row>
    <row r="2510" spans="3:12" x14ac:dyDescent="0.25">
      <c r="C2510" s="3"/>
      <c r="D2510" s="3"/>
      <c r="E2510" s="1"/>
      <c r="F2510" s="1"/>
      <c r="G2510" s="3"/>
      <c r="I2510" s="2"/>
      <c r="J2510" s="2"/>
      <c r="K2510" s="3"/>
      <c r="L2510" s="3"/>
    </row>
    <row r="2511" spans="3:12" x14ac:dyDescent="0.25">
      <c r="C2511" s="3"/>
      <c r="D2511" s="3"/>
      <c r="E2511" s="1"/>
      <c r="F2511" s="1"/>
      <c r="G2511" s="3"/>
      <c r="I2511" s="2"/>
      <c r="J2511" s="2"/>
      <c r="K2511" s="3"/>
      <c r="L2511" s="3"/>
    </row>
    <row r="2512" spans="3:12" x14ac:dyDescent="0.25">
      <c r="C2512" s="3"/>
      <c r="D2512" s="3"/>
      <c r="E2512" s="1"/>
      <c r="F2512" s="1"/>
      <c r="G2512" s="3"/>
      <c r="I2512" s="2"/>
      <c r="J2512" s="2"/>
      <c r="K2512" s="3"/>
      <c r="L2512" s="3"/>
    </row>
    <row r="2513" spans="3:12" x14ac:dyDescent="0.25">
      <c r="C2513" s="3"/>
      <c r="D2513" s="3"/>
      <c r="E2513" s="1"/>
      <c r="F2513" s="1"/>
      <c r="G2513" s="3"/>
      <c r="I2513" s="2"/>
      <c r="J2513" s="2"/>
      <c r="K2513" s="3"/>
      <c r="L2513" s="3"/>
    </row>
    <row r="2514" spans="3:12" x14ac:dyDescent="0.25">
      <c r="C2514" s="3"/>
      <c r="D2514" s="3"/>
      <c r="E2514" s="1"/>
      <c r="F2514" s="1"/>
      <c r="G2514" s="3"/>
      <c r="I2514" s="2"/>
      <c r="J2514" s="2"/>
      <c r="K2514" s="3"/>
      <c r="L2514" s="3"/>
    </row>
    <row r="2515" spans="3:12" x14ac:dyDescent="0.25">
      <c r="C2515" s="3"/>
      <c r="D2515" s="3"/>
      <c r="E2515" s="1"/>
      <c r="F2515" s="1"/>
      <c r="G2515" s="3"/>
      <c r="I2515" s="2"/>
      <c r="J2515" s="2"/>
      <c r="K2515" s="3"/>
      <c r="L2515" s="3"/>
    </row>
    <row r="2516" spans="3:12" x14ac:dyDescent="0.25">
      <c r="C2516" s="3"/>
      <c r="D2516" s="3"/>
      <c r="E2516" s="1"/>
      <c r="F2516" s="1"/>
      <c r="G2516" s="3"/>
      <c r="I2516" s="2"/>
      <c r="J2516" s="2"/>
      <c r="K2516" s="3"/>
      <c r="L2516" s="3"/>
    </row>
    <row r="2517" spans="3:12" x14ac:dyDescent="0.25">
      <c r="C2517" s="3"/>
      <c r="D2517" s="3"/>
      <c r="E2517" s="1"/>
      <c r="F2517" s="1"/>
      <c r="G2517" s="3"/>
      <c r="I2517" s="2"/>
      <c r="J2517" s="2"/>
      <c r="K2517" s="3"/>
      <c r="L2517" s="3"/>
    </row>
    <row r="2518" spans="3:12" x14ac:dyDescent="0.25">
      <c r="C2518" s="3"/>
      <c r="D2518" s="3"/>
      <c r="E2518" s="1"/>
      <c r="F2518" s="1"/>
      <c r="G2518" s="3"/>
      <c r="I2518" s="2"/>
      <c r="J2518" s="2"/>
      <c r="K2518" s="3"/>
      <c r="L2518" s="3"/>
    </row>
    <row r="2519" spans="3:12" x14ac:dyDescent="0.25">
      <c r="C2519" s="3"/>
      <c r="D2519" s="3"/>
      <c r="E2519" s="1"/>
      <c r="F2519" s="1"/>
      <c r="G2519" s="3"/>
      <c r="I2519" s="2"/>
      <c r="J2519" s="2"/>
      <c r="K2519" s="3"/>
      <c r="L2519" s="3"/>
    </row>
    <row r="2520" spans="3:12" x14ac:dyDescent="0.25">
      <c r="C2520" s="3"/>
      <c r="D2520" s="3"/>
      <c r="E2520" s="1"/>
      <c r="F2520" s="1"/>
      <c r="G2520" s="3"/>
      <c r="I2520" s="2"/>
      <c r="J2520" s="2"/>
      <c r="K2520" s="3"/>
      <c r="L2520" s="3"/>
    </row>
    <row r="2521" spans="3:12" x14ac:dyDescent="0.25">
      <c r="C2521" s="3"/>
      <c r="D2521" s="3"/>
      <c r="E2521" s="1"/>
      <c r="F2521" s="1"/>
      <c r="G2521" s="3"/>
      <c r="I2521" s="2"/>
      <c r="J2521" s="2"/>
      <c r="K2521" s="3"/>
      <c r="L2521" s="3"/>
    </row>
    <row r="2522" spans="3:12" x14ac:dyDescent="0.25">
      <c r="C2522" s="3"/>
      <c r="D2522" s="3"/>
      <c r="E2522" s="1"/>
      <c r="F2522" s="1"/>
      <c r="G2522" s="3"/>
      <c r="I2522" s="2"/>
      <c r="J2522" s="2"/>
      <c r="K2522" s="3"/>
      <c r="L2522" s="3"/>
    </row>
    <row r="2523" spans="3:12" x14ac:dyDescent="0.25">
      <c r="C2523" s="3"/>
      <c r="D2523" s="3"/>
      <c r="E2523" s="1"/>
      <c r="F2523" s="1"/>
      <c r="G2523" s="3"/>
      <c r="I2523" s="2"/>
      <c r="J2523" s="2"/>
      <c r="K2523" s="3"/>
      <c r="L2523" s="3"/>
    </row>
    <row r="2524" spans="3:12" x14ac:dyDescent="0.25">
      <c r="C2524" s="3"/>
      <c r="D2524" s="3"/>
      <c r="E2524" s="1"/>
      <c r="F2524" s="1"/>
      <c r="G2524" s="3"/>
      <c r="I2524" s="2"/>
      <c r="J2524" s="2"/>
      <c r="K2524" s="3"/>
      <c r="L2524" s="3"/>
    </row>
    <row r="2525" spans="3:12" x14ac:dyDescent="0.25">
      <c r="C2525" s="3"/>
      <c r="D2525" s="3"/>
      <c r="E2525" s="1"/>
      <c r="F2525" s="1"/>
      <c r="G2525" s="3"/>
      <c r="I2525" s="2"/>
      <c r="J2525" s="2"/>
      <c r="K2525" s="3"/>
      <c r="L2525" s="3"/>
    </row>
    <row r="2526" spans="3:12" x14ac:dyDescent="0.25">
      <c r="C2526" s="3"/>
      <c r="D2526" s="3"/>
      <c r="E2526" s="1"/>
      <c r="F2526" s="1"/>
      <c r="G2526" s="3"/>
      <c r="I2526" s="2"/>
      <c r="J2526" s="2"/>
      <c r="K2526" s="3"/>
      <c r="L2526" s="3"/>
    </row>
    <row r="2527" spans="3:12" x14ac:dyDescent="0.25">
      <c r="C2527" s="3"/>
      <c r="D2527" s="3"/>
      <c r="E2527" s="1"/>
      <c r="F2527" s="1"/>
      <c r="G2527" s="3"/>
      <c r="I2527" s="2"/>
      <c r="J2527" s="2"/>
      <c r="K2527" s="3"/>
      <c r="L2527" s="3"/>
    </row>
    <row r="2528" spans="3:12" x14ac:dyDescent="0.25">
      <c r="C2528" s="3"/>
      <c r="D2528" s="3"/>
      <c r="E2528" s="1"/>
      <c r="F2528" s="1"/>
      <c r="G2528" s="3"/>
      <c r="I2528" s="2"/>
      <c r="J2528" s="2"/>
      <c r="K2528" s="3"/>
      <c r="L2528" s="3"/>
    </row>
    <row r="2529" spans="3:12" x14ac:dyDescent="0.25">
      <c r="C2529" s="3"/>
      <c r="D2529" s="3"/>
      <c r="E2529" s="1"/>
      <c r="F2529" s="1"/>
      <c r="G2529" s="3"/>
      <c r="I2529" s="2"/>
      <c r="J2529" s="2"/>
      <c r="K2529" s="3"/>
      <c r="L2529" s="3"/>
    </row>
    <row r="2530" spans="3:12" x14ac:dyDescent="0.25">
      <c r="C2530" s="3"/>
      <c r="D2530" s="3"/>
      <c r="E2530" s="1"/>
      <c r="F2530" s="1"/>
      <c r="G2530" s="3"/>
      <c r="I2530" s="2"/>
      <c r="J2530" s="2"/>
      <c r="K2530" s="3"/>
      <c r="L2530" s="3"/>
    </row>
    <row r="2531" spans="3:12" x14ac:dyDescent="0.25">
      <c r="C2531" s="3"/>
      <c r="D2531" s="3"/>
      <c r="E2531" s="1"/>
      <c r="F2531" s="1"/>
      <c r="G2531" s="3"/>
      <c r="I2531" s="2"/>
      <c r="J2531" s="2"/>
      <c r="K2531" s="3"/>
      <c r="L2531" s="3"/>
    </row>
    <row r="2532" spans="3:12" x14ac:dyDescent="0.25">
      <c r="C2532" s="3"/>
      <c r="D2532" s="3"/>
      <c r="E2532" s="1"/>
      <c r="F2532" s="1"/>
      <c r="G2532" s="3"/>
      <c r="I2532" s="2"/>
      <c r="J2532" s="2"/>
      <c r="K2532" s="3"/>
      <c r="L2532" s="3"/>
    </row>
    <row r="2533" spans="3:12" x14ac:dyDescent="0.25">
      <c r="C2533" s="3"/>
      <c r="D2533" s="3"/>
      <c r="E2533" s="1"/>
      <c r="F2533" s="1"/>
      <c r="G2533" s="3"/>
      <c r="I2533" s="2"/>
      <c r="J2533" s="2"/>
      <c r="K2533" s="3"/>
      <c r="L2533" s="3"/>
    </row>
    <row r="2534" spans="3:12" x14ac:dyDescent="0.25">
      <c r="C2534" s="3"/>
      <c r="D2534" s="3"/>
      <c r="E2534" s="1"/>
      <c r="F2534" s="1"/>
      <c r="G2534" s="3"/>
      <c r="I2534" s="2"/>
      <c r="J2534" s="2"/>
      <c r="K2534" s="3"/>
      <c r="L2534" s="3"/>
    </row>
    <row r="2535" spans="3:12" x14ac:dyDescent="0.25">
      <c r="C2535" s="3"/>
      <c r="D2535" s="3"/>
      <c r="E2535" s="1"/>
      <c r="F2535" s="1"/>
      <c r="G2535" s="3"/>
      <c r="I2535" s="2"/>
      <c r="J2535" s="2"/>
      <c r="K2535" s="3"/>
      <c r="L2535" s="3"/>
    </row>
    <row r="2536" spans="3:12" x14ac:dyDescent="0.25">
      <c r="C2536" s="3"/>
      <c r="D2536" s="3"/>
      <c r="E2536" s="1"/>
      <c r="F2536" s="1"/>
      <c r="G2536" s="3"/>
      <c r="I2536" s="2"/>
      <c r="J2536" s="2"/>
      <c r="K2536" s="3"/>
      <c r="L2536" s="3"/>
    </row>
    <row r="2537" spans="3:12" x14ac:dyDescent="0.25">
      <c r="C2537" s="3"/>
      <c r="D2537" s="3"/>
      <c r="E2537" s="1"/>
      <c r="F2537" s="1"/>
      <c r="G2537" s="3"/>
      <c r="I2537" s="2"/>
      <c r="J2537" s="2"/>
      <c r="K2537" s="3"/>
      <c r="L2537" s="3"/>
    </row>
    <row r="2538" spans="3:12" x14ac:dyDescent="0.25">
      <c r="C2538" s="3"/>
      <c r="D2538" s="3"/>
      <c r="E2538" s="1"/>
      <c r="F2538" s="1"/>
      <c r="G2538" s="3"/>
      <c r="I2538" s="2"/>
      <c r="J2538" s="2"/>
      <c r="K2538" s="3"/>
      <c r="L2538" s="3"/>
    </row>
    <row r="2539" spans="3:12" x14ac:dyDescent="0.25">
      <c r="C2539" s="3"/>
      <c r="D2539" s="3"/>
      <c r="E2539" s="1"/>
      <c r="F2539" s="1"/>
      <c r="G2539" s="3"/>
      <c r="I2539" s="2"/>
      <c r="J2539" s="2"/>
      <c r="K2539" s="3"/>
      <c r="L2539" s="3"/>
    </row>
    <row r="2540" spans="3:12" x14ac:dyDescent="0.25">
      <c r="C2540" s="3"/>
      <c r="D2540" s="3"/>
      <c r="E2540" s="1"/>
      <c r="F2540" s="1"/>
      <c r="G2540" s="3"/>
      <c r="I2540" s="2"/>
      <c r="J2540" s="2"/>
      <c r="K2540" s="3"/>
      <c r="L2540" s="3"/>
    </row>
    <row r="2541" spans="3:12" x14ac:dyDescent="0.25">
      <c r="C2541" s="3"/>
      <c r="D2541" s="3"/>
      <c r="E2541" s="1"/>
      <c r="F2541" s="1"/>
      <c r="G2541" s="3"/>
      <c r="I2541" s="2"/>
      <c r="J2541" s="2"/>
      <c r="K2541" s="3"/>
      <c r="L2541" s="3"/>
    </row>
    <row r="2542" spans="3:12" x14ac:dyDescent="0.25">
      <c r="C2542" s="3"/>
      <c r="D2542" s="3"/>
      <c r="E2542" s="1"/>
      <c r="F2542" s="1"/>
      <c r="G2542" s="3"/>
      <c r="I2542" s="2"/>
      <c r="J2542" s="2"/>
      <c r="K2542" s="3"/>
      <c r="L2542" s="3"/>
    </row>
    <row r="2543" spans="3:12" x14ac:dyDescent="0.25">
      <c r="C2543" s="3"/>
      <c r="D2543" s="3"/>
      <c r="E2543" s="1"/>
      <c r="F2543" s="1"/>
      <c r="G2543" s="3"/>
      <c r="I2543" s="2"/>
      <c r="J2543" s="2"/>
      <c r="K2543" s="3"/>
      <c r="L2543" s="3"/>
    </row>
    <row r="2544" spans="3:12" x14ac:dyDescent="0.25">
      <c r="C2544" s="3"/>
      <c r="D2544" s="3"/>
      <c r="E2544" s="1"/>
      <c r="F2544" s="1"/>
      <c r="G2544" s="3"/>
      <c r="I2544" s="2"/>
      <c r="J2544" s="2"/>
      <c r="K2544" s="3"/>
      <c r="L2544" s="3"/>
    </row>
    <row r="2545" spans="3:12" x14ac:dyDescent="0.25">
      <c r="C2545" s="3"/>
      <c r="D2545" s="3"/>
      <c r="E2545" s="1"/>
      <c r="F2545" s="1"/>
      <c r="G2545" s="3"/>
      <c r="I2545" s="2"/>
      <c r="J2545" s="2"/>
      <c r="K2545" s="3"/>
      <c r="L2545" s="3"/>
    </row>
    <row r="2546" spans="3:12" x14ac:dyDescent="0.25">
      <c r="C2546" s="3"/>
      <c r="D2546" s="3"/>
      <c r="E2546" s="1"/>
      <c r="F2546" s="1"/>
      <c r="G2546" s="3"/>
      <c r="I2546" s="2"/>
      <c r="J2546" s="2"/>
      <c r="K2546" s="3"/>
      <c r="L2546" s="3"/>
    </row>
    <row r="2547" spans="3:12" x14ac:dyDescent="0.25">
      <c r="C2547" s="3"/>
      <c r="D2547" s="3"/>
      <c r="E2547" s="1"/>
      <c r="F2547" s="1"/>
      <c r="G2547" s="3"/>
      <c r="I2547" s="2"/>
      <c r="J2547" s="2"/>
      <c r="K2547" s="3"/>
      <c r="L2547" s="3"/>
    </row>
    <row r="2548" spans="3:12" x14ac:dyDescent="0.25">
      <c r="C2548" s="3"/>
      <c r="D2548" s="3"/>
      <c r="E2548" s="1"/>
      <c r="F2548" s="1"/>
      <c r="G2548" s="3"/>
      <c r="I2548" s="2"/>
      <c r="J2548" s="2"/>
      <c r="K2548" s="3"/>
      <c r="L2548" s="3"/>
    </row>
    <row r="2549" spans="3:12" x14ac:dyDescent="0.25">
      <c r="C2549" s="3"/>
      <c r="D2549" s="3"/>
      <c r="E2549" s="1"/>
      <c r="F2549" s="1"/>
      <c r="G2549" s="3"/>
      <c r="I2549" s="2"/>
      <c r="J2549" s="2"/>
      <c r="K2549" s="3"/>
      <c r="L2549" s="3"/>
    </row>
    <row r="2550" spans="3:12" x14ac:dyDescent="0.25">
      <c r="C2550" s="3"/>
      <c r="D2550" s="3"/>
      <c r="E2550" s="1"/>
      <c r="F2550" s="1"/>
      <c r="G2550" s="3"/>
      <c r="I2550" s="2"/>
      <c r="J2550" s="2"/>
      <c r="K2550" s="3"/>
      <c r="L2550" s="3"/>
    </row>
    <row r="2551" spans="3:12" x14ac:dyDescent="0.25">
      <c r="C2551" s="3"/>
      <c r="D2551" s="3"/>
      <c r="E2551" s="1"/>
      <c r="F2551" s="1"/>
      <c r="G2551" s="3"/>
      <c r="I2551" s="2"/>
      <c r="J2551" s="2"/>
      <c r="K2551" s="3"/>
      <c r="L2551" s="3"/>
    </row>
    <row r="2552" spans="3:12" x14ac:dyDescent="0.25">
      <c r="C2552" s="3"/>
      <c r="D2552" s="3"/>
      <c r="E2552" s="1"/>
      <c r="F2552" s="1"/>
      <c r="G2552" s="3"/>
      <c r="I2552" s="2"/>
      <c r="J2552" s="2"/>
      <c r="K2552" s="3"/>
      <c r="L2552" s="3"/>
    </row>
    <row r="2553" spans="3:12" x14ac:dyDescent="0.25">
      <c r="C2553" s="3"/>
      <c r="D2553" s="3"/>
      <c r="E2553" s="1"/>
      <c r="F2553" s="1"/>
      <c r="G2553" s="3"/>
      <c r="I2553" s="2"/>
      <c r="J2553" s="2"/>
      <c r="K2553" s="3"/>
      <c r="L2553" s="3"/>
    </row>
    <row r="2554" spans="3:12" x14ac:dyDescent="0.25">
      <c r="C2554" s="3"/>
      <c r="D2554" s="3"/>
      <c r="E2554" s="1"/>
      <c r="F2554" s="1"/>
      <c r="G2554" s="3"/>
      <c r="I2554" s="2"/>
      <c r="J2554" s="2"/>
      <c r="K2554" s="3"/>
      <c r="L2554" s="3"/>
    </row>
    <row r="2555" spans="3:12" x14ac:dyDescent="0.25">
      <c r="C2555" s="3"/>
      <c r="D2555" s="3"/>
      <c r="E2555" s="1"/>
      <c r="F2555" s="1"/>
      <c r="G2555" s="3"/>
      <c r="I2555" s="2"/>
      <c r="J2555" s="2"/>
      <c r="K2555" s="3"/>
      <c r="L2555" s="3"/>
    </row>
    <row r="2556" spans="3:12" x14ac:dyDescent="0.25">
      <c r="C2556" s="3"/>
      <c r="D2556" s="3"/>
      <c r="E2556" s="1"/>
      <c r="F2556" s="1"/>
      <c r="G2556" s="3"/>
      <c r="I2556" s="2"/>
      <c r="J2556" s="2"/>
      <c r="K2556" s="3"/>
      <c r="L2556" s="3"/>
    </row>
    <row r="2557" spans="3:12" x14ac:dyDescent="0.25">
      <c r="C2557" s="3"/>
      <c r="D2557" s="3"/>
      <c r="E2557" s="1"/>
      <c r="F2557" s="1"/>
      <c r="G2557" s="3"/>
      <c r="I2557" s="2"/>
      <c r="J2557" s="2"/>
      <c r="K2557" s="3"/>
      <c r="L2557" s="3"/>
    </row>
    <row r="2558" spans="3:12" x14ac:dyDescent="0.25">
      <c r="C2558" s="3"/>
      <c r="D2558" s="3"/>
      <c r="E2558" s="1"/>
      <c r="F2558" s="1"/>
      <c r="G2558" s="3"/>
      <c r="I2558" s="2"/>
      <c r="J2558" s="2"/>
      <c r="K2558" s="3"/>
      <c r="L2558" s="3"/>
    </row>
    <row r="2559" spans="3:12" x14ac:dyDescent="0.25">
      <c r="C2559" s="3"/>
      <c r="D2559" s="3"/>
      <c r="E2559" s="1"/>
      <c r="F2559" s="1"/>
      <c r="G2559" s="3"/>
      <c r="I2559" s="2"/>
      <c r="J2559" s="2"/>
      <c r="K2559" s="3"/>
      <c r="L2559" s="3"/>
    </row>
    <row r="2560" spans="3:12" x14ac:dyDescent="0.25">
      <c r="C2560" s="3"/>
      <c r="D2560" s="3"/>
      <c r="E2560" s="1"/>
      <c r="F2560" s="1"/>
      <c r="G2560" s="3"/>
      <c r="I2560" s="2"/>
      <c r="J2560" s="2"/>
      <c r="K2560" s="3"/>
      <c r="L2560" s="3"/>
    </row>
    <row r="2561" spans="3:12" x14ac:dyDescent="0.25">
      <c r="C2561" s="3"/>
      <c r="D2561" s="3"/>
      <c r="E2561" s="1"/>
      <c r="F2561" s="1"/>
      <c r="G2561" s="3"/>
      <c r="I2561" s="2"/>
      <c r="J2561" s="2"/>
      <c r="K2561" s="3"/>
      <c r="L2561" s="3"/>
    </row>
    <row r="2562" spans="3:12" x14ac:dyDescent="0.25">
      <c r="C2562" s="3"/>
      <c r="D2562" s="3"/>
      <c r="E2562" s="1"/>
      <c r="F2562" s="1"/>
      <c r="G2562" s="3"/>
      <c r="I2562" s="2"/>
      <c r="J2562" s="2"/>
      <c r="K2562" s="3"/>
      <c r="L2562" s="3"/>
    </row>
    <row r="2563" spans="3:12" x14ac:dyDescent="0.25">
      <c r="C2563" s="3"/>
      <c r="D2563" s="3"/>
      <c r="E2563" s="1"/>
      <c r="F2563" s="1"/>
      <c r="G2563" s="3"/>
      <c r="I2563" s="2"/>
      <c r="J2563" s="2"/>
      <c r="K2563" s="3"/>
      <c r="L2563" s="3"/>
    </row>
    <row r="2564" spans="3:12" x14ac:dyDescent="0.25">
      <c r="C2564" s="3"/>
      <c r="D2564" s="3"/>
      <c r="E2564" s="1"/>
      <c r="F2564" s="1"/>
      <c r="G2564" s="3"/>
      <c r="I2564" s="2"/>
      <c r="J2564" s="2"/>
      <c r="K2564" s="3"/>
      <c r="L2564" s="3"/>
    </row>
    <row r="2565" spans="3:12" x14ac:dyDescent="0.25">
      <c r="C2565" s="3"/>
      <c r="D2565" s="3"/>
      <c r="E2565" s="1"/>
      <c r="F2565" s="1"/>
      <c r="G2565" s="3"/>
      <c r="I2565" s="2"/>
      <c r="J2565" s="2"/>
      <c r="K2565" s="3"/>
      <c r="L2565" s="3"/>
    </row>
    <row r="2566" spans="3:12" x14ac:dyDescent="0.25">
      <c r="C2566" s="3"/>
      <c r="D2566" s="3"/>
      <c r="E2566" s="1"/>
      <c r="F2566" s="1"/>
      <c r="G2566" s="3"/>
      <c r="I2566" s="2"/>
      <c r="J2566" s="2"/>
      <c r="K2566" s="3"/>
      <c r="L2566" s="3"/>
    </row>
    <row r="2567" spans="3:12" x14ac:dyDescent="0.25">
      <c r="C2567" s="3"/>
      <c r="D2567" s="3"/>
      <c r="E2567" s="1"/>
      <c r="F2567" s="1"/>
      <c r="G2567" s="3"/>
      <c r="I2567" s="2"/>
      <c r="J2567" s="2"/>
      <c r="K2567" s="3"/>
      <c r="L2567" s="3"/>
    </row>
    <row r="2568" spans="3:12" x14ac:dyDescent="0.25">
      <c r="C2568" s="3"/>
      <c r="D2568" s="3"/>
      <c r="E2568" s="1"/>
      <c r="F2568" s="1"/>
      <c r="G2568" s="3"/>
      <c r="I2568" s="2"/>
      <c r="J2568" s="2"/>
      <c r="K2568" s="3"/>
      <c r="L2568" s="3"/>
    </row>
    <row r="2569" spans="3:12" x14ac:dyDescent="0.25">
      <c r="C2569" s="3"/>
      <c r="D2569" s="3"/>
      <c r="E2569" s="1"/>
      <c r="F2569" s="1"/>
      <c r="G2569" s="3"/>
      <c r="I2569" s="2"/>
      <c r="J2569" s="2"/>
      <c r="K2569" s="3"/>
      <c r="L2569" s="3"/>
    </row>
    <row r="2570" spans="3:12" x14ac:dyDescent="0.25">
      <c r="C2570" s="3"/>
      <c r="D2570" s="3"/>
      <c r="E2570" s="1"/>
      <c r="F2570" s="1"/>
      <c r="G2570" s="3"/>
      <c r="I2570" s="2"/>
      <c r="J2570" s="2"/>
      <c r="K2570" s="3"/>
      <c r="L2570" s="3"/>
    </row>
    <row r="2571" spans="3:12" x14ac:dyDescent="0.25">
      <c r="C2571" s="3"/>
      <c r="D2571" s="3"/>
      <c r="E2571" s="1"/>
      <c r="F2571" s="1"/>
      <c r="G2571" s="3"/>
      <c r="I2571" s="2"/>
      <c r="J2571" s="2"/>
      <c r="K2571" s="3"/>
      <c r="L2571" s="3"/>
    </row>
    <row r="2572" spans="3:12" x14ac:dyDescent="0.25">
      <c r="C2572" s="3"/>
      <c r="D2572" s="3"/>
      <c r="E2572" s="1"/>
      <c r="F2572" s="1"/>
      <c r="G2572" s="3"/>
      <c r="I2572" s="2"/>
      <c r="J2572" s="2"/>
      <c r="K2572" s="3"/>
      <c r="L2572" s="3"/>
    </row>
    <row r="2573" spans="3:12" x14ac:dyDescent="0.25">
      <c r="C2573" s="3"/>
      <c r="D2573" s="3"/>
      <c r="E2573" s="1"/>
      <c r="F2573" s="1"/>
      <c r="G2573" s="3"/>
      <c r="I2573" s="2"/>
      <c r="J2573" s="2"/>
      <c r="K2573" s="3"/>
      <c r="L2573" s="3"/>
    </row>
    <row r="2574" spans="3:12" x14ac:dyDescent="0.25">
      <c r="C2574" s="3"/>
      <c r="D2574" s="3"/>
      <c r="E2574" s="1"/>
      <c r="F2574" s="1"/>
      <c r="G2574" s="3"/>
      <c r="I2574" s="2"/>
      <c r="J2574" s="2"/>
      <c r="K2574" s="3"/>
      <c r="L2574" s="3"/>
    </row>
    <row r="2575" spans="3:12" x14ac:dyDescent="0.25">
      <c r="C2575" s="3"/>
      <c r="D2575" s="3"/>
      <c r="E2575" s="1"/>
      <c r="F2575" s="1"/>
      <c r="G2575" s="3"/>
      <c r="I2575" s="2"/>
      <c r="J2575" s="2"/>
      <c r="K2575" s="3"/>
      <c r="L2575" s="3"/>
    </row>
    <row r="2576" spans="3:12" x14ac:dyDescent="0.25">
      <c r="C2576" s="3"/>
      <c r="D2576" s="3"/>
      <c r="E2576" s="1"/>
      <c r="F2576" s="1"/>
      <c r="G2576" s="3"/>
      <c r="I2576" s="2"/>
      <c r="J2576" s="2"/>
      <c r="K2576" s="3"/>
      <c r="L2576" s="3"/>
    </row>
    <row r="2577" spans="3:12" x14ac:dyDescent="0.25">
      <c r="C2577" s="3"/>
      <c r="D2577" s="3"/>
      <c r="E2577" s="1"/>
      <c r="F2577" s="1"/>
      <c r="G2577" s="3"/>
      <c r="I2577" s="2"/>
      <c r="J2577" s="2"/>
      <c r="K2577" s="3"/>
      <c r="L2577" s="3"/>
    </row>
    <row r="2578" spans="3:12" x14ac:dyDescent="0.25">
      <c r="C2578" s="3"/>
      <c r="D2578" s="3"/>
      <c r="E2578" s="1"/>
      <c r="F2578" s="1"/>
      <c r="G2578" s="3"/>
      <c r="I2578" s="2"/>
      <c r="J2578" s="2"/>
      <c r="K2578" s="3"/>
      <c r="L2578" s="3"/>
    </row>
    <row r="2579" spans="3:12" x14ac:dyDescent="0.25">
      <c r="C2579" s="3"/>
      <c r="D2579" s="3"/>
      <c r="E2579" s="1"/>
      <c r="F2579" s="1"/>
      <c r="G2579" s="3"/>
      <c r="I2579" s="2"/>
      <c r="J2579" s="2"/>
      <c r="K2579" s="3"/>
      <c r="L2579" s="3"/>
    </row>
    <row r="2580" spans="3:12" x14ac:dyDescent="0.25">
      <c r="C2580" s="3"/>
      <c r="D2580" s="3"/>
      <c r="E2580" s="1"/>
      <c r="F2580" s="1"/>
      <c r="G2580" s="3"/>
      <c r="I2580" s="2"/>
      <c r="J2580" s="2"/>
      <c r="K2580" s="3"/>
      <c r="L2580" s="3"/>
    </row>
    <row r="2581" spans="3:12" x14ac:dyDescent="0.25">
      <c r="C2581" s="3"/>
      <c r="D2581" s="3"/>
      <c r="E2581" s="1"/>
      <c r="F2581" s="1"/>
      <c r="G2581" s="3"/>
      <c r="I2581" s="2"/>
      <c r="J2581" s="2"/>
      <c r="K2581" s="3"/>
      <c r="L2581" s="3"/>
    </row>
    <row r="2582" spans="3:12" x14ac:dyDescent="0.25">
      <c r="C2582" s="3"/>
      <c r="D2582" s="3"/>
      <c r="E2582" s="1"/>
      <c r="F2582" s="1"/>
      <c r="G2582" s="3"/>
      <c r="I2582" s="2"/>
      <c r="J2582" s="2"/>
      <c r="K2582" s="3"/>
      <c r="L2582" s="3"/>
    </row>
    <row r="2583" spans="3:12" x14ac:dyDescent="0.25">
      <c r="C2583" s="3"/>
      <c r="D2583" s="3"/>
      <c r="E2583" s="1"/>
      <c r="F2583" s="1"/>
      <c r="G2583" s="3"/>
      <c r="I2583" s="2"/>
      <c r="J2583" s="2"/>
      <c r="K2583" s="3"/>
      <c r="L2583" s="3"/>
    </row>
    <row r="2584" spans="3:12" x14ac:dyDescent="0.25">
      <c r="C2584" s="3"/>
      <c r="D2584" s="3"/>
      <c r="E2584" s="1"/>
      <c r="F2584" s="1"/>
      <c r="G2584" s="3"/>
      <c r="I2584" s="2"/>
      <c r="J2584" s="2"/>
      <c r="K2584" s="3"/>
      <c r="L2584" s="3"/>
    </row>
    <row r="2585" spans="3:12" x14ac:dyDescent="0.25">
      <c r="C2585" s="3"/>
      <c r="D2585" s="3"/>
      <c r="E2585" s="1"/>
      <c r="F2585" s="1"/>
      <c r="G2585" s="3"/>
      <c r="I2585" s="2"/>
      <c r="J2585" s="2"/>
      <c r="K2585" s="3"/>
      <c r="L2585" s="3"/>
    </row>
    <row r="2586" spans="3:12" x14ac:dyDescent="0.25">
      <c r="C2586" s="3"/>
      <c r="D2586" s="3"/>
      <c r="E2586" s="1"/>
      <c r="F2586" s="1"/>
      <c r="G2586" s="3"/>
      <c r="I2586" s="2"/>
      <c r="J2586" s="2"/>
      <c r="K2586" s="3"/>
      <c r="L2586" s="3"/>
    </row>
    <row r="2587" spans="3:12" x14ac:dyDescent="0.25">
      <c r="C2587" s="3"/>
      <c r="D2587" s="3"/>
      <c r="E2587" s="1"/>
      <c r="F2587" s="1"/>
      <c r="G2587" s="3"/>
      <c r="I2587" s="2"/>
      <c r="J2587" s="2"/>
      <c r="K2587" s="3"/>
      <c r="L2587" s="3"/>
    </row>
    <row r="2588" spans="3:12" x14ac:dyDescent="0.25">
      <c r="C2588" s="3"/>
      <c r="D2588" s="3"/>
      <c r="E2588" s="1"/>
      <c r="F2588" s="1"/>
      <c r="G2588" s="3"/>
      <c r="I2588" s="2"/>
      <c r="J2588" s="2"/>
      <c r="K2588" s="3"/>
      <c r="L2588" s="3"/>
    </row>
    <row r="2589" spans="3:12" x14ac:dyDescent="0.25">
      <c r="C2589" s="3"/>
      <c r="D2589" s="3"/>
      <c r="E2589" s="1"/>
      <c r="F2589" s="1"/>
      <c r="G2589" s="3"/>
      <c r="I2589" s="2"/>
      <c r="J2589" s="2"/>
      <c r="K2589" s="3"/>
      <c r="L2589" s="3"/>
    </row>
    <row r="2590" spans="3:12" x14ac:dyDescent="0.25">
      <c r="C2590" s="3"/>
      <c r="D2590" s="3"/>
      <c r="E2590" s="1"/>
      <c r="F2590" s="1"/>
      <c r="G2590" s="3"/>
      <c r="I2590" s="2"/>
      <c r="J2590" s="2"/>
      <c r="K2590" s="3"/>
      <c r="L2590" s="3"/>
    </row>
    <row r="2591" spans="3:12" x14ac:dyDescent="0.25">
      <c r="C2591" s="3"/>
      <c r="D2591" s="3"/>
      <c r="E2591" s="1"/>
      <c r="F2591" s="1"/>
      <c r="G2591" s="3"/>
      <c r="I2591" s="2"/>
      <c r="J2591" s="2"/>
      <c r="K2591" s="3"/>
      <c r="L2591" s="3"/>
    </row>
    <row r="2592" spans="3:12" x14ac:dyDescent="0.25">
      <c r="C2592" s="3"/>
      <c r="D2592" s="3"/>
      <c r="E2592" s="1"/>
      <c r="F2592" s="1"/>
      <c r="G2592" s="3"/>
      <c r="I2592" s="2"/>
      <c r="J2592" s="2"/>
      <c r="K2592" s="3"/>
      <c r="L2592" s="3"/>
    </row>
    <row r="2593" spans="3:12" x14ac:dyDescent="0.25">
      <c r="C2593" s="3"/>
      <c r="D2593" s="3"/>
      <c r="E2593" s="1"/>
      <c r="F2593" s="1"/>
      <c r="G2593" s="3"/>
      <c r="I2593" s="2"/>
      <c r="J2593" s="2"/>
      <c r="K2593" s="3"/>
      <c r="L2593" s="3"/>
    </row>
    <row r="2594" spans="3:12" x14ac:dyDescent="0.25">
      <c r="C2594" s="3"/>
      <c r="D2594" s="3"/>
      <c r="E2594" s="1"/>
      <c r="F2594" s="1"/>
      <c r="G2594" s="3"/>
      <c r="I2594" s="2"/>
      <c r="J2594" s="2"/>
      <c r="K2594" s="3"/>
      <c r="L2594" s="3"/>
    </row>
    <row r="2595" spans="3:12" x14ac:dyDescent="0.25">
      <c r="C2595" s="3"/>
      <c r="D2595" s="3"/>
      <c r="E2595" s="1"/>
      <c r="F2595" s="1"/>
      <c r="G2595" s="3"/>
      <c r="I2595" s="2"/>
      <c r="J2595" s="2"/>
      <c r="K2595" s="3"/>
      <c r="L2595" s="3"/>
    </row>
    <row r="2596" spans="3:12" x14ac:dyDescent="0.25">
      <c r="C2596" s="3"/>
      <c r="D2596" s="3"/>
      <c r="E2596" s="1"/>
      <c r="F2596" s="1"/>
      <c r="G2596" s="3"/>
      <c r="I2596" s="2"/>
      <c r="J2596" s="2"/>
      <c r="K2596" s="3"/>
      <c r="L2596" s="3"/>
    </row>
    <row r="2597" spans="3:12" x14ac:dyDescent="0.25">
      <c r="C2597" s="3"/>
      <c r="D2597" s="3"/>
      <c r="E2597" s="1"/>
      <c r="F2597" s="1"/>
      <c r="G2597" s="3"/>
      <c r="I2597" s="2"/>
      <c r="J2597" s="2"/>
      <c r="K2597" s="3"/>
      <c r="L2597" s="3"/>
    </row>
    <row r="2598" spans="3:12" x14ac:dyDescent="0.25">
      <c r="C2598" s="3"/>
      <c r="D2598" s="3"/>
      <c r="E2598" s="1"/>
      <c r="F2598" s="1"/>
      <c r="G2598" s="3"/>
      <c r="I2598" s="2"/>
      <c r="J2598" s="2"/>
      <c r="K2598" s="3"/>
      <c r="L2598" s="3"/>
    </row>
    <row r="2599" spans="3:12" x14ac:dyDescent="0.25">
      <c r="C2599" s="3"/>
      <c r="D2599" s="3"/>
      <c r="E2599" s="1"/>
      <c r="F2599" s="1"/>
      <c r="G2599" s="3"/>
      <c r="I2599" s="2"/>
      <c r="J2599" s="2"/>
      <c r="K2599" s="3"/>
      <c r="L2599" s="3"/>
    </row>
    <row r="2600" spans="3:12" x14ac:dyDescent="0.25">
      <c r="C2600" s="3"/>
      <c r="D2600" s="3"/>
      <c r="E2600" s="1"/>
      <c r="F2600" s="1"/>
      <c r="G2600" s="3"/>
      <c r="I2600" s="2"/>
      <c r="J2600" s="2"/>
      <c r="K2600" s="3"/>
      <c r="L2600" s="3"/>
    </row>
    <row r="2601" spans="3:12" x14ac:dyDescent="0.25">
      <c r="C2601" s="3"/>
      <c r="D2601" s="3"/>
      <c r="E2601" s="1"/>
      <c r="F2601" s="1"/>
      <c r="G2601" s="3"/>
      <c r="I2601" s="2"/>
      <c r="J2601" s="2"/>
      <c r="K2601" s="3"/>
      <c r="L2601" s="3"/>
    </row>
    <row r="2602" spans="3:12" x14ac:dyDescent="0.25">
      <c r="C2602" s="3"/>
      <c r="D2602" s="3"/>
      <c r="E2602" s="1"/>
      <c r="F2602" s="1"/>
      <c r="G2602" s="3"/>
      <c r="I2602" s="2"/>
      <c r="J2602" s="2"/>
      <c r="K2602" s="3"/>
      <c r="L2602" s="3"/>
    </row>
    <row r="2603" spans="3:12" x14ac:dyDescent="0.25">
      <c r="C2603" s="3"/>
      <c r="D2603" s="3"/>
      <c r="E2603" s="1"/>
      <c r="F2603" s="1"/>
      <c r="G2603" s="3"/>
      <c r="I2603" s="2"/>
      <c r="J2603" s="2"/>
      <c r="K2603" s="3"/>
      <c r="L2603" s="3"/>
    </row>
    <row r="2604" spans="3:12" x14ac:dyDescent="0.25">
      <c r="C2604" s="3"/>
      <c r="D2604" s="3"/>
      <c r="E2604" s="1"/>
      <c r="F2604" s="1"/>
      <c r="G2604" s="3"/>
      <c r="I2604" s="2"/>
      <c r="J2604" s="2"/>
      <c r="K2604" s="3"/>
      <c r="L2604" s="3"/>
    </row>
    <row r="2605" spans="3:12" x14ac:dyDescent="0.25">
      <c r="C2605" s="3"/>
      <c r="D2605" s="3"/>
      <c r="E2605" s="1"/>
      <c r="F2605" s="1"/>
      <c r="G2605" s="3"/>
      <c r="I2605" s="2"/>
      <c r="J2605" s="2"/>
      <c r="K2605" s="3"/>
      <c r="L2605" s="3"/>
    </row>
    <row r="2606" spans="3:12" x14ac:dyDescent="0.25">
      <c r="C2606" s="3"/>
      <c r="D2606" s="3"/>
      <c r="E2606" s="1"/>
      <c r="F2606" s="1"/>
      <c r="G2606" s="3"/>
      <c r="I2606" s="2"/>
      <c r="J2606" s="2"/>
      <c r="K2606" s="3"/>
      <c r="L2606" s="3"/>
    </row>
    <row r="2607" spans="3:12" x14ac:dyDescent="0.25">
      <c r="C2607" s="3"/>
      <c r="D2607" s="3"/>
      <c r="E2607" s="1"/>
      <c r="F2607" s="1"/>
      <c r="G2607" s="3"/>
      <c r="I2607" s="2"/>
      <c r="J2607" s="2"/>
      <c r="K2607" s="3"/>
      <c r="L2607" s="3"/>
    </row>
    <row r="2608" spans="3:12" x14ac:dyDescent="0.25">
      <c r="C2608" s="3"/>
      <c r="D2608" s="3"/>
      <c r="E2608" s="1"/>
      <c r="F2608" s="1"/>
      <c r="G2608" s="3"/>
      <c r="I2608" s="2"/>
      <c r="J2608" s="2"/>
      <c r="K2608" s="3"/>
      <c r="L2608" s="3"/>
    </row>
    <row r="2609" spans="3:12" x14ac:dyDescent="0.25">
      <c r="C2609" s="3"/>
      <c r="D2609" s="3"/>
      <c r="E2609" s="1"/>
      <c r="F2609" s="1"/>
      <c r="G2609" s="3"/>
      <c r="I2609" s="2"/>
      <c r="J2609" s="2"/>
      <c r="K2609" s="3"/>
      <c r="L2609" s="3"/>
    </row>
    <row r="2610" spans="3:12" x14ac:dyDescent="0.25">
      <c r="C2610" s="3"/>
      <c r="D2610" s="3"/>
      <c r="E2610" s="1"/>
      <c r="F2610" s="1"/>
      <c r="G2610" s="3"/>
      <c r="I2610" s="2"/>
      <c r="J2610" s="2"/>
      <c r="K2610" s="3"/>
      <c r="L2610" s="3"/>
    </row>
    <row r="2611" spans="3:12" x14ac:dyDescent="0.25">
      <c r="C2611" s="3"/>
      <c r="D2611" s="3"/>
      <c r="E2611" s="1"/>
      <c r="F2611" s="1"/>
      <c r="G2611" s="3"/>
      <c r="I2611" s="2"/>
      <c r="J2611" s="2"/>
      <c r="K2611" s="3"/>
      <c r="L2611" s="3"/>
    </row>
    <row r="2612" spans="3:12" x14ac:dyDescent="0.25">
      <c r="C2612" s="3"/>
      <c r="D2612" s="3"/>
      <c r="E2612" s="1"/>
      <c r="F2612" s="1"/>
      <c r="G2612" s="3"/>
      <c r="I2612" s="2"/>
      <c r="J2612" s="2"/>
      <c r="K2612" s="3"/>
      <c r="L2612" s="3"/>
    </row>
    <row r="2613" spans="3:12" x14ac:dyDescent="0.25">
      <c r="C2613" s="3"/>
      <c r="D2613" s="3"/>
      <c r="E2613" s="1"/>
      <c r="F2613" s="1"/>
      <c r="G2613" s="3"/>
      <c r="I2613" s="2"/>
      <c r="J2613" s="2"/>
      <c r="K2613" s="3"/>
      <c r="L2613" s="3"/>
    </row>
    <row r="2614" spans="3:12" x14ac:dyDescent="0.25">
      <c r="C2614" s="3"/>
      <c r="D2614" s="3"/>
      <c r="E2614" s="1"/>
      <c r="F2614" s="1"/>
      <c r="G2614" s="3"/>
      <c r="I2614" s="2"/>
      <c r="J2614" s="2"/>
      <c r="K2614" s="3"/>
      <c r="L2614" s="3"/>
    </row>
    <row r="2615" spans="3:12" x14ac:dyDescent="0.25">
      <c r="C2615" s="3"/>
      <c r="D2615" s="3"/>
      <c r="E2615" s="1"/>
      <c r="F2615" s="1"/>
      <c r="G2615" s="3"/>
      <c r="I2615" s="2"/>
      <c r="J2615" s="2"/>
      <c r="K2615" s="3"/>
      <c r="L2615" s="3"/>
    </row>
    <row r="2616" spans="3:12" x14ac:dyDescent="0.25">
      <c r="C2616" s="3"/>
      <c r="D2616" s="3"/>
      <c r="E2616" s="1"/>
      <c r="F2616" s="1"/>
      <c r="G2616" s="3"/>
      <c r="I2616" s="2"/>
      <c r="J2616" s="2"/>
      <c r="K2616" s="3"/>
      <c r="L2616" s="3"/>
    </row>
    <row r="2617" spans="3:12" x14ac:dyDescent="0.25">
      <c r="C2617" s="3"/>
      <c r="D2617" s="3"/>
      <c r="E2617" s="1"/>
      <c r="F2617" s="1"/>
      <c r="G2617" s="3"/>
      <c r="I2617" s="2"/>
      <c r="J2617" s="2"/>
      <c r="K2617" s="3"/>
      <c r="L2617" s="3"/>
    </row>
    <row r="2618" spans="3:12" x14ac:dyDescent="0.25">
      <c r="C2618" s="3"/>
      <c r="D2618" s="3"/>
      <c r="E2618" s="1"/>
      <c r="F2618" s="1"/>
      <c r="G2618" s="3"/>
      <c r="I2618" s="2"/>
      <c r="J2618" s="2"/>
      <c r="K2618" s="3"/>
      <c r="L2618" s="3"/>
    </row>
    <row r="2619" spans="3:12" x14ac:dyDescent="0.25">
      <c r="C2619" s="3"/>
      <c r="D2619" s="3"/>
      <c r="E2619" s="1"/>
      <c r="F2619" s="1"/>
      <c r="G2619" s="3"/>
      <c r="I2619" s="2"/>
      <c r="J2619" s="2"/>
      <c r="K2619" s="3"/>
      <c r="L2619" s="3"/>
    </row>
    <row r="2620" spans="3:12" x14ac:dyDescent="0.25">
      <c r="C2620" s="3"/>
      <c r="D2620" s="3"/>
      <c r="E2620" s="1"/>
      <c r="F2620" s="1"/>
      <c r="G2620" s="3"/>
      <c r="I2620" s="2"/>
      <c r="J2620" s="2"/>
      <c r="K2620" s="3"/>
      <c r="L2620" s="3"/>
    </row>
    <row r="2621" spans="3:12" x14ac:dyDescent="0.25">
      <c r="C2621" s="3"/>
      <c r="D2621" s="3"/>
      <c r="E2621" s="1"/>
      <c r="F2621" s="1"/>
      <c r="G2621" s="3"/>
      <c r="I2621" s="2"/>
      <c r="J2621" s="2"/>
      <c r="K2621" s="3"/>
      <c r="L2621" s="3"/>
    </row>
    <row r="2622" spans="3:12" x14ac:dyDescent="0.25">
      <c r="C2622" s="3"/>
      <c r="D2622" s="3"/>
      <c r="E2622" s="1"/>
      <c r="F2622" s="1"/>
      <c r="G2622" s="3"/>
      <c r="I2622" s="2"/>
      <c r="J2622" s="2"/>
      <c r="K2622" s="3"/>
      <c r="L2622" s="3"/>
    </row>
    <row r="2623" spans="3:12" x14ac:dyDescent="0.25">
      <c r="C2623" s="3"/>
      <c r="D2623" s="3"/>
      <c r="E2623" s="1"/>
      <c r="F2623" s="1"/>
      <c r="G2623" s="3"/>
      <c r="I2623" s="2"/>
      <c r="J2623" s="2"/>
      <c r="K2623" s="3"/>
      <c r="L2623" s="3"/>
    </row>
    <row r="2624" spans="3:12" x14ac:dyDescent="0.25">
      <c r="C2624" s="3"/>
      <c r="D2624" s="3"/>
      <c r="E2624" s="1"/>
      <c r="F2624" s="1"/>
      <c r="G2624" s="3"/>
      <c r="I2624" s="2"/>
      <c r="J2624" s="2"/>
      <c r="K2624" s="3"/>
      <c r="L2624" s="3"/>
    </row>
    <row r="2625" spans="3:12" x14ac:dyDescent="0.25">
      <c r="C2625" s="3"/>
      <c r="D2625" s="3"/>
      <c r="E2625" s="1"/>
      <c r="F2625" s="1"/>
      <c r="G2625" s="3"/>
      <c r="I2625" s="2"/>
      <c r="J2625" s="2"/>
      <c r="K2625" s="3"/>
      <c r="L2625" s="3"/>
    </row>
    <row r="2626" spans="3:12" x14ac:dyDescent="0.25">
      <c r="C2626" s="3"/>
      <c r="D2626" s="3"/>
      <c r="E2626" s="1"/>
      <c r="F2626" s="1"/>
      <c r="G2626" s="3"/>
      <c r="I2626" s="2"/>
      <c r="J2626" s="2"/>
      <c r="K2626" s="3"/>
      <c r="L2626" s="3"/>
    </row>
    <row r="2627" spans="3:12" x14ac:dyDescent="0.25">
      <c r="C2627" s="3"/>
      <c r="D2627" s="3"/>
      <c r="E2627" s="1"/>
      <c r="F2627" s="1"/>
      <c r="G2627" s="3"/>
      <c r="I2627" s="2"/>
      <c r="J2627" s="2"/>
      <c r="K2627" s="3"/>
      <c r="L2627" s="3"/>
    </row>
    <row r="2628" spans="3:12" x14ac:dyDescent="0.25">
      <c r="C2628" s="3"/>
      <c r="D2628" s="3"/>
      <c r="E2628" s="1"/>
      <c r="F2628" s="1"/>
      <c r="G2628" s="3"/>
      <c r="I2628" s="2"/>
      <c r="J2628" s="2"/>
      <c r="K2628" s="3"/>
      <c r="L2628" s="3"/>
    </row>
    <row r="2629" spans="3:12" x14ac:dyDescent="0.25">
      <c r="C2629" s="3"/>
      <c r="D2629" s="3"/>
      <c r="E2629" s="1"/>
      <c r="F2629" s="1"/>
      <c r="G2629" s="3"/>
      <c r="I2629" s="2"/>
      <c r="J2629" s="2"/>
      <c r="K2629" s="3"/>
      <c r="L2629" s="3"/>
    </row>
    <row r="2630" spans="3:12" x14ac:dyDescent="0.25">
      <c r="C2630" s="3"/>
      <c r="D2630" s="3"/>
      <c r="E2630" s="1"/>
      <c r="F2630" s="1"/>
      <c r="G2630" s="3"/>
      <c r="I2630" s="2"/>
      <c r="J2630" s="2"/>
      <c r="K2630" s="3"/>
      <c r="L2630" s="3"/>
    </row>
    <row r="2631" spans="3:12" x14ac:dyDescent="0.25">
      <c r="C2631" s="3"/>
      <c r="D2631" s="3"/>
      <c r="E2631" s="1"/>
      <c r="F2631" s="1"/>
      <c r="G2631" s="3"/>
      <c r="I2631" s="2"/>
      <c r="J2631" s="2"/>
      <c r="K2631" s="3"/>
      <c r="L2631" s="3"/>
    </row>
    <row r="2632" spans="3:12" x14ac:dyDescent="0.25">
      <c r="C2632" s="3"/>
      <c r="D2632" s="3"/>
      <c r="E2632" s="1"/>
      <c r="F2632" s="1"/>
      <c r="G2632" s="3"/>
      <c r="I2632" s="2"/>
      <c r="J2632" s="2"/>
      <c r="K2632" s="3"/>
      <c r="L2632" s="3"/>
    </row>
    <row r="2633" spans="3:12" x14ac:dyDescent="0.25">
      <c r="C2633" s="3"/>
      <c r="D2633" s="3"/>
      <c r="E2633" s="1"/>
      <c r="F2633" s="1"/>
      <c r="G2633" s="3"/>
      <c r="I2633" s="2"/>
      <c r="J2633" s="2"/>
      <c r="K2633" s="3"/>
      <c r="L2633" s="3"/>
    </row>
    <row r="2634" spans="3:12" x14ac:dyDescent="0.25">
      <c r="C2634" s="3"/>
      <c r="D2634" s="3"/>
      <c r="E2634" s="1"/>
      <c r="F2634" s="1"/>
      <c r="G2634" s="3"/>
      <c r="I2634" s="2"/>
      <c r="J2634" s="2"/>
      <c r="K2634" s="3"/>
      <c r="L2634" s="3"/>
    </row>
    <row r="2635" spans="3:12" x14ac:dyDescent="0.25">
      <c r="C2635" s="3"/>
      <c r="D2635" s="3"/>
      <c r="E2635" s="1"/>
      <c r="F2635" s="1"/>
      <c r="G2635" s="3"/>
      <c r="I2635" s="2"/>
      <c r="J2635" s="2"/>
      <c r="K2635" s="3"/>
      <c r="L2635" s="3"/>
    </row>
    <row r="2636" spans="3:12" x14ac:dyDescent="0.25">
      <c r="C2636" s="3"/>
      <c r="D2636" s="3"/>
      <c r="E2636" s="1"/>
      <c r="F2636" s="1"/>
      <c r="G2636" s="3"/>
      <c r="I2636" s="2"/>
      <c r="J2636" s="2"/>
      <c r="K2636" s="3"/>
      <c r="L2636" s="3"/>
    </row>
    <row r="2637" spans="3:12" x14ac:dyDescent="0.25">
      <c r="C2637" s="3"/>
      <c r="D2637" s="3"/>
      <c r="E2637" s="1"/>
      <c r="F2637" s="1"/>
      <c r="G2637" s="3"/>
      <c r="I2637" s="2"/>
      <c r="J2637" s="2"/>
      <c r="K2637" s="3"/>
      <c r="L2637" s="3"/>
    </row>
    <row r="2638" spans="3:12" x14ac:dyDescent="0.25">
      <c r="C2638" s="3"/>
      <c r="D2638" s="3"/>
      <c r="E2638" s="1"/>
      <c r="F2638" s="1"/>
      <c r="G2638" s="3"/>
      <c r="I2638" s="2"/>
      <c r="J2638" s="2"/>
      <c r="K2638" s="3"/>
      <c r="L2638" s="3"/>
    </row>
    <row r="2639" spans="3:12" x14ac:dyDescent="0.25">
      <c r="C2639" s="3"/>
      <c r="D2639" s="3"/>
      <c r="E2639" s="1"/>
      <c r="F2639" s="1"/>
      <c r="G2639" s="3"/>
      <c r="I2639" s="2"/>
      <c r="J2639" s="2"/>
      <c r="K2639" s="3"/>
      <c r="L2639" s="3"/>
    </row>
    <row r="2640" spans="3:12" x14ac:dyDescent="0.25">
      <c r="C2640" s="3"/>
      <c r="D2640" s="3"/>
      <c r="E2640" s="1"/>
      <c r="F2640" s="1"/>
      <c r="G2640" s="3"/>
      <c r="I2640" s="2"/>
      <c r="J2640" s="2"/>
      <c r="K2640" s="3"/>
      <c r="L2640" s="3"/>
    </row>
    <row r="2641" spans="3:12" x14ac:dyDescent="0.25">
      <c r="C2641" s="3"/>
      <c r="D2641" s="3"/>
      <c r="E2641" s="1"/>
      <c r="F2641" s="1"/>
      <c r="G2641" s="3"/>
      <c r="I2641" s="2"/>
      <c r="J2641" s="2"/>
      <c r="K2641" s="3"/>
      <c r="L2641" s="3"/>
    </row>
    <row r="2642" spans="3:12" x14ac:dyDescent="0.25">
      <c r="C2642" s="3"/>
      <c r="D2642" s="3"/>
      <c r="E2642" s="1"/>
      <c r="F2642" s="1"/>
      <c r="G2642" s="3"/>
      <c r="I2642" s="2"/>
      <c r="J2642" s="2"/>
      <c r="K2642" s="3"/>
      <c r="L2642" s="3"/>
    </row>
    <row r="2643" spans="3:12" x14ac:dyDescent="0.25">
      <c r="C2643" s="3"/>
      <c r="D2643" s="3"/>
      <c r="E2643" s="1"/>
      <c r="F2643" s="1"/>
      <c r="G2643" s="3"/>
      <c r="I2643" s="2"/>
      <c r="J2643" s="2"/>
      <c r="K2643" s="3"/>
      <c r="L2643" s="3"/>
    </row>
    <row r="2644" spans="3:12" x14ac:dyDescent="0.25">
      <c r="C2644" s="3"/>
      <c r="D2644" s="3"/>
      <c r="E2644" s="1"/>
      <c r="F2644" s="1"/>
      <c r="G2644" s="3"/>
      <c r="I2644" s="2"/>
      <c r="J2644" s="2"/>
      <c r="K2644" s="3"/>
      <c r="L2644" s="3"/>
    </row>
    <row r="2645" spans="3:12" x14ac:dyDescent="0.25">
      <c r="C2645" s="3"/>
      <c r="D2645" s="3"/>
      <c r="E2645" s="1"/>
      <c r="F2645" s="1"/>
      <c r="G2645" s="3"/>
      <c r="I2645" s="2"/>
      <c r="J2645" s="2"/>
      <c r="K2645" s="3"/>
      <c r="L2645" s="3"/>
    </row>
    <row r="2646" spans="3:12" x14ac:dyDescent="0.25">
      <c r="C2646" s="3"/>
      <c r="D2646" s="3"/>
      <c r="E2646" s="1"/>
      <c r="F2646" s="1"/>
      <c r="G2646" s="3"/>
      <c r="I2646" s="2"/>
      <c r="J2646" s="2"/>
      <c r="K2646" s="3"/>
      <c r="L2646" s="3"/>
    </row>
    <row r="2647" spans="3:12" x14ac:dyDescent="0.25">
      <c r="C2647" s="3"/>
      <c r="D2647" s="3"/>
      <c r="E2647" s="1"/>
      <c r="F2647" s="1"/>
      <c r="G2647" s="3"/>
      <c r="I2647" s="2"/>
      <c r="J2647" s="2"/>
      <c r="K2647" s="3"/>
      <c r="L2647" s="3"/>
    </row>
    <row r="2648" spans="3:12" x14ac:dyDescent="0.25">
      <c r="C2648" s="3"/>
      <c r="D2648" s="3"/>
      <c r="E2648" s="1"/>
      <c r="F2648" s="1"/>
      <c r="G2648" s="3"/>
      <c r="I2648" s="2"/>
      <c r="J2648" s="2"/>
      <c r="K2648" s="3"/>
      <c r="L2648" s="3"/>
    </row>
    <row r="2649" spans="3:12" x14ac:dyDescent="0.25">
      <c r="C2649" s="3"/>
      <c r="D2649" s="3"/>
      <c r="E2649" s="1"/>
      <c r="F2649" s="1"/>
      <c r="G2649" s="3"/>
      <c r="I2649" s="2"/>
      <c r="J2649" s="2"/>
      <c r="K2649" s="3"/>
      <c r="L2649" s="3"/>
    </row>
    <row r="2650" spans="3:12" x14ac:dyDescent="0.25">
      <c r="C2650" s="3"/>
      <c r="D2650" s="3"/>
      <c r="E2650" s="1"/>
      <c r="F2650" s="1"/>
      <c r="G2650" s="3"/>
      <c r="I2650" s="2"/>
      <c r="J2650" s="2"/>
      <c r="K2650" s="3"/>
      <c r="L2650" s="3"/>
    </row>
    <row r="2651" spans="3:12" x14ac:dyDescent="0.25">
      <c r="C2651" s="3"/>
      <c r="D2651" s="3"/>
      <c r="E2651" s="1"/>
      <c r="F2651" s="1"/>
      <c r="G2651" s="3"/>
      <c r="I2651" s="2"/>
      <c r="J2651" s="2"/>
      <c r="K2651" s="3"/>
      <c r="L2651" s="3"/>
    </row>
    <row r="2652" spans="3:12" x14ac:dyDescent="0.25">
      <c r="C2652" s="3"/>
      <c r="D2652" s="3"/>
      <c r="E2652" s="1"/>
      <c r="F2652" s="1"/>
      <c r="G2652" s="3"/>
      <c r="I2652" s="2"/>
      <c r="J2652" s="2"/>
      <c r="K2652" s="3"/>
      <c r="L2652" s="3"/>
    </row>
    <row r="2653" spans="3:12" x14ac:dyDescent="0.25">
      <c r="C2653" s="3"/>
      <c r="D2653" s="3"/>
      <c r="E2653" s="1"/>
      <c r="F2653" s="1"/>
      <c r="G2653" s="3"/>
      <c r="I2653" s="2"/>
      <c r="J2653" s="2"/>
      <c r="K2653" s="3"/>
      <c r="L2653" s="3"/>
    </row>
    <row r="2654" spans="3:12" x14ac:dyDescent="0.25">
      <c r="C2654" s="3"/>
      <c r="D2654" s="3"/>
      <c r="E2654" s="1"/>
      <c r="F2654" s="1"/>
      <c r="G2654" s="3"/>
      <c r="I2654" s="2"/>
      <c r="J2654" s="2"/>
      <c r="K2654" s="3"/>
      <c r="L2654" s="3"/>
    </row>
    <row r="2655" spans="3:12" x14ac:dyDescent="0.25">
      <c r="C2655" s="3"/>
      <c r="D2655" s="3"/>
      <c r="E2655" s="1"/>
      <c r="F2655" s="1"/>
      <c r="G2655" s="3"/>
      <c r="I2655" s="2"/>
      <c r="J2655" s="2"/>
      <c r="K2655" s="3"/>
      <c r="L2655" s="3"/>
    </row>
    <row r="2656" spans="3:12" x14ac:dyDescent="0.25">
      <c r="C2656" s="3"/>
      <c r="D2656" s="3"/>
      <c r="E2656" s="1"/>
      <c r="F2656" s="1"/>
      <c r="G2656" s="3"/>
      <c r="I2656" s="2"/>
      <c r="J2656" s="2"/>
      <c r="K2656" s="3"/>
      <c r="L2656" s="3"/>
    </row>
    <row r="2657" spans="3:12" x14ac:dyDescent="0.25">
      <c r="C2657" s="3"/>
      <c r="D2657" s="3"/>
      <c r="E2657" s="1"/>
      <c r="F2657" s="1"/>
      <c r="G2657" s="3"/>
      <c r="I2657" s="2"/>
      <c r="J2657" s="2"/>
      <c r="K2657" s="3"/>
      <c r="L2657" s="3"/>
    </row>
    <row r="2658" spans="3:12" x14ac:dyDescent="0.25">
      <c r="C2658" s="3"/>
      <c r="D2658" s="3"/>
      <c r="E2658" s="1"/>
      <c r="F2658" s="1"/>
      <c r="G2658" s="3"/>
      <c r="I2658" s="2"/>
      <c r="J2658" s="2"/>
      <c r="K2658" s="3"/>
      <c r="L2658" s="3"/>
    </row>
    <row r="2659" spans="3:12" x14ac:dyDescent="0.25">
      <c r="C2659" s="3"/>
      <c r="D2659" s="3"/>
      <c r="E2659" s="1"/>
      <c r="F2659" s="1"/>
      <c r="G2659" s="3"/>
      <c r="I2659" s="2"/>
      <c r="J2659" s="2"/>
      <c r="K2659" s="3"/>
      <c r="L2659" s="3"/>
    </row>
    <row r="2660" spans="3:12" x14ac:dyDescent="0.25">
      <c r="C2660" s="3"/>
      <c r="D2660" s="3"/>
      <c r="E2660" s="1"/>
      <c r="F2660" s="1"/>
      <c r="G2660" s="3"/>
      <c r="I2660" s="2"/>
      <c r="J2660" s="2"/>
      <c r="K2660" s="3"/>
      <c r="L2660" s="3"/>
    </row>
    <row r="2661" spans="3:12" x14ac:dyDescent="0.25">
      <c r="C2661" s="3"/>
      <c r="D2661" s="3"/>
      <c r="E2661" s="1"/>
      <c r="F2661" s="1"/>
      <c r="G2661" s="3"/>
      <c r="I2661" s="2"/>
      <c r="J2661" s="2"/>
      <c r="K2661" s="3"/>
      <c r="L2661" s="3"/>
    </row>
    <row r="2662" spans="3:12" x14ac:dyDescent="0.25">
      <c r="C2662" s="3"/>
      <c r="D2662" s="3"/>
      <c r="E2662" s="1"/>
      <c r="F2662" s="1"/>
      <c r="G2662" s="3"/>
      <c r="I2662" s="2"/>
      <c r="J2662" s="2"/>
      <c r="K2662" s="3"/>
      <c r="L2662" s="3"/>
    </row>
    <row r="2663" spans="3:12" x14ac:dyDescent="0.25">
      <c r="C2663" s="3"/>
      <c r="D2663" s="3"/>
      <c r="E2663" s="1"/>
      <c r="F2663" s="1"/>
      <c r="G2663" s="3"/>
      <c r="I2663" s="2"/>
      <c r="J2663" s="2"/>
      <c r="K2663" s="3"/>
      <c r="L2663" s="3"/>
    </row>
    <row r="2664" spans="3:12" x14ac:dyDescent="0.25">
      <c r="C2664" s="3"/>
      <c r="D2664" s="3"/>
      <c r="E2664" s="1"/>
      <c r="F2664" s="1"/>
      <c r="G2664" s="3"/>
      <c r="I2664" s="2"/>
      <c r="J2664" s="2"/>
      <c r="K2664" s="3"/>
      <c r="L2664" s="3"/>
    </row>
    <row r="2665" spans="3:12" x14ac:dyDescent="0.25">
      <c r="C2665" s="3"/>
      <c r="D2665" s="3"/>
      <c r="E2665" s="1"/>
      <c r="F2665" s="1"/>
      <c r="G2665" s="3"/>
      <c r="I2665" s="2"/>
      <c r="J2665" s="2"/>
      <c r="K2665" s="3"/>
      <c r="L2665" s="3"/>
    </row>
    <row r="2666" spans="3:12" x14ac:dyDescent="0.25">
      <c r="C2666" s="3"/>
      <c r="D2666" s="3"/>
      <c r="E2666" s="1"/>
      <c r="F2666" s="1"/>
      <c r="G2666" s="3"/>
      <c r="I2666" s="2"/>
      <c r="J2666" s="2"/>
      <c r="K2666" s="3"/>
      <c r="L2666" s="3"/>
    </row>
    <row r="2667" spans="3:12" x14ac:dyDescent="0.25">
      <c r="C2667" s="3"/>
      <c r="D2667" s="3"/>
      <c r="E2667" s="1"/>
      <c r="F2667" s="1"/>
      <c r="G2667" s="3"/>
      <c r="I2667" s="2"/>
      <c r="J2667" s="2"/>
      <c r="K2667" s="3"/>
      <c r="L2667" s="3"/>
    </row>
    <row r="2668" spans="3:12" x14ac:dyDescent="0.25">
      <c r="C2668" s="3"/>
      <c r="D2668" s="3"/>
      <c r="E2668" s="1"/>
      <c r="F2668" s="1"/>
      <c r="G2668" s="3"/>
      <c r="I2668" s="2"/>
      <c r="J2668" s="2"/>
      <c r="K2668" s="3"/>
      <c r="L2668" s="3"/>
    </row>
    <row r="2669" spans="3:12" x14ac:dyDescent="0.25">
      <c r="C2669" s="3"/>
      <c r="D2669" s="3"/>
      <c r="E2669" s="1"/>
      <c r="F2669" s="1"/>
      <c r="G2669" s="3"/>
      <c r="I2669" s="2"/>
      <c r="J2669" s="2"/>
      <c r="K2669" s="3"/>
      <c r="L2669" s="3"/>
    </row>
    <row r="2670" spans="3:12" x14ac:dyDescent="0.25">
      <c r="C2670" s="3"/>
      <c r="D2670" s="3"/>
      <c r="E2670" s="1"/>
      <c r="F2670" s="1"/>
      <c r="G2670" s="3"/>
      <c r="I2670" s="2"/>
      <c r="J2670" s="2"/>
      <c r="K2670" s="3"/>
      <c r="L2670" s="3"/>
    </row>
    <row r="2671" spans="3:12" x14ac:dyDescent="0.25">
      <c r="C2671" s="3"/>
      <c r="D2671" s="3"/>
      <c r="E2671" s="1"/>
      <c r="F2671" s="1"/>
      <c r="G2671" s="3"/>
      <c r="I2671" s="2"/>
      <c r="J2671" s="2"/>
      <c r="K2671" s="3"/>
      <c r="L2671" s="3"/>
    </row>
    <row r="2672" spans="3:12" x14ac:dyDescent="0.25">
      <c r="C2672" s="3"/>
      <c r="D2672" s="3"/>
      <c r="E2672" s="1"/>
      <c r="F2672" s="1"/>
      <c r="G2672" s="3"/>
      <c r="I2672" s="2"/>
      <c r="J2672" s="2"/>
      <c r="K2672" s="3"/>
      <c r="L2672" s="3"/>
    </row>
    <row r="2673" spans="3:12" x14ac:dyDescent="0.25">
      <c r="C2673" s="3"/>
      <c r="D2673" s="3"/>
      <c r="E2673" s="1"/>
      <c r="F2673" s="1"/>
      <c r="G2673" s="3"/>
      <c r="I2673" s="2"/>
      <c r="J2673" s="2"/>
      <c r="K2673" s="3"/>
      <c r="L2673" s="3"/>
    </row>
    <row r="2674" spans="3:12" x14ac:dyDescent="0.25">
      <c r="C2674" s="3"/>
      <c r="D2674" s="3"/>
      <c r="E2674" s="1"/>
      <c r="F2674" s="1"/>
      <c r="G2674" s="3"/>
      <c r="I2674" s="2"/>
      <c r="J2674" s="2"/>
      <c r="K2674" s="3"/>
      <c r="L2674" s="3"/>
    </row>
    <row r="2675" spans="3:12" x14ac:dyDescent="0.25">
      <c r="C2675" s="3"/>
      <c r="D2675" s="3"/>
      <c r="E2675" s="1"/>
      <c r="F2675" s="1"/>
      <c r="G2675" s="3"/>
      <c r="I2675" s="2"/>
      <c r="J2675" s="2"/>
      <c r="K2675" s="3"/>
      <c r="L2675" s="3"/>
    </row>
    <row r="2676" spans="3:12" x14ac:dyDescent="0.25">
      <c r="C2676" s="3"/>
      <c r="D2676" s="3"/>
      <c r="E2676" s="1"/>
      <c r="F2676" s="1"/>
      <c r="G2676" s="3"/>
      <c r="I2676" s="2"/>
      <c r="J2676" s="2"/>
      <c r="K2676" s="3"/>
      <c r="L2676" s="3"/>
    </row>
    <row r="2677" spans="3:12" x14ac:dyDescent="0.25">
      <c r="C2677" s="3"/>
      <c r="D2677" s="3"/>
      <c r="E2677" s="1"/>
      <c r="F2677" s="1"/>
      <c r="G2677" s="3"/>
      <c r="I2677" s="2"/>
      <c r="J2677" s="2"/>
      <c r="K2677" s="3"/>
      <c r="L2677" s="3"/>
    </row>
    <row r="2678" spans="3:12" x14ac:dyDescent="0.25">
      <c r="C2678" s="3"/>
      <c r="D2678" s="3"/>
      <c r="E2678" s="1"/>
      <c r="F2678" s="1"/>
      <c r="G2678" s="3"/>
      <c r="I2678" s="2"/>
      <c r="J2678" s="2"/>
      <c r="K2678" s="3"/>
      <c r="L2678" s="3"/>
    </row>
    <row r="2679" spans="3:12" x14ac:dyDescent="0.25">
      <c r="C2679" s="3"/>
      <c r="D2679" s="3"/>
      <c r="E2679" s="1"/>
      <c r="F2679" s="1"/>
      <c r="G2679" s="3"/>
      <c r="I2679" s="2"/>
      <c r="J2679" s="2"/>
      <c r="K2679" s="3"/>
      <c r="L2679" s="3"/>
    </row>
    <row r="2680" spans="3:12" x14ac:dyDescent="0.25">
      <c r="C2680" s="3"/>
      <c r="D2680" s="3"/>
      <c r="E2680" s="1"/>
      <c r="F2680" s="1"/>
      <c r="G2680" s="3"/>
      <c r="I2680" s="2"/>
      <c r="J2680" s="2"/>
      <c r="K2680" s="3"/>
      <c r="L2680" s="3"/>
    </row>
    <row r="2681" spans="3:12" x14ac:dyDescent="0.25">
      <c r="C2681" s="3"/>
      <c r="D2681" s="3"/>
      <c r="E2681" s="1"/>
      <c r="F2681" s="1"/>
      <c r="G2681" s="3"/>
      <c r="I2681" s="2"/>
      <c r="J2681" s="2"/>
      <c r="K2681" s="3"/>
      <c r="L2681" s="3"/>
    </row>
    <row r="2682" spans="3:12" x14ac:dyDescent="0.25">
      <c r="C2682" s="3"/>
      <c r="D2682" s="3"/>
      <c r="E2682" s="1"/>
      <c r="F2682" s="1"/>
      <c r="G2682" s="3"/>
      <c r="I2682" s="2"/>
      <c r="J2682" s="2"/>
      <c r="K2682" s="3"/>
      <c r="L2682" s="3"/>
    </row>
    <row r="2683" spans="3:12" x14ac:dyDescent="0.25">
      <c r="C2683" s="3"/>
      <c r="D2683" s="3"/>
      <c r="E2683" s="1"/>
      <c r="F2683" s="1"/>
      <c r="G2683" s="3"/>
      <c r="I2683" s="2"/>
      <c r="J2683" s="2"/>
      <c r="K2683" s="3"/>
      <c r="L2683" s="3"/>
    </row>
    <row r="2684" spans="3:12" x14ac:dyDescent="0.25">
      <c r="C2684" s="3"/>
      <c r="D2684" s="3"/>
      <c r="E2684" s="1"/>
      <c r="F2684" s="1"/>
      <c r="G2684" s="3"/>
      <c r="I2684" s="2"/>
      <c r="J2684" s="2"/>
      <c r="K2684" s="3"/>
      <c r="L2684" s="3"/>
    </row>
    <row r="2685" spans="3:12" x14ac:dyDescent="0.25">
      <c r="C2685" s="3"/>
      <c r="D2685" s="3"/>
      <c r="E2685" s="1"/>
      <c r="F2685" s="1"/>
      <c r="G2685" s="3"/>
      <c r="I2685" s="2"/>
      <c r="J2685" s="2"/>
      <c r="K2685" s="3"/>
      <c r="L2685" s="3"/>
    </row>
    <row r="2686" spans="3:12" x14ac:dyDescent="0.25">
      <c r="C2686" s="3"/>
      <c r="D2686" s="3"/>
      <c r="E2686" s="1"/>
      <c r="F2686" s="1"/>
      <c r="G2686" s="3"/>
      <c r="I2686" s="2"/>
      <c r="J2686" s="2"/>
      <c r="K2686" s="3"/>
      <c r="L2686" s="3"/>
    </row>
    <row r="2687" spans="3:12" x14ac:dyDescent="0.25">
      <c r="C2687" s="3"/>
      <c r="D2687" s="3"/>
      <c r="E2687" s="1"/>
      <c r="F2687" s="1"/>
      <c r="G2687" s="3"/>
      <c r="I2687" s="2"/>
      <c r="J2687" s="2"/>
      <c r="K2687" s="3"/>
      <c r="L2687" s="3"/>
    </row>
    <row r="2688" spans="3:12" x14ac:dyDescent="0.25">
      <c r="C2688" s="3"/>
      <c r="D2688" s="3"/>
      <c r="E2688" s="1"/>
      <c r="F2688" s="1"/>
      <c r="G2688" s="3"/>
      <c r="I2688" s="2"/>
      <c r="J2688" s="2"/>
      <c r="K2688" s="3"/>
      <c r="L2688" s="3"/>
    </row>
    <row r="2689" spans="3:12" x14ac:dyDescent="0.25">
      <c r="C2689" s="3"/>
      <c r="D2689" s="3"/>
      <c r="E2689" s="1"/>
      <c r="F2689" s="1"/>
      <c r="G2689" s="3"/>
      <c r="I2689" s="2"/>
      <c r="J2689" s="2"/>
      <c r="K2689" s="3"/>
      <c r="L2689" s="3"/>
    </row>
    <row r="2690" spans="3:12" x14ac:dyDescent="0.25">
      <c r="C2690" s="3"/>
      <c r="D2690" s="3"/>
      <c r="E2690" s="1"/>
      <c r="F2690" s="1"/>
      <c r="G2690" s="3"/>
      <c r="I2690" s="2"/>
      <c r="J2690" s="2"/>
      <c r="K2690" s="3"/>
      <c r="L2690" s="3"/>
    </row>
    <row r="2691" spans="3:12" x14ac:dyDescent="0.25">
      <c r="C2691" s="3"/>
      <c r="D2691" s="3"/>
      <c r="E2691" s="1"/>
      <c r="F2691" s="1"/>
      <c r="G2691" s="3"/>
      <c r="I2691" s="2"/>
      <c r="J2691" s="2"/>
      <c r="K2691" s="3"/>
      <c r="L2691" s="3"/>
    </row>
    <row r="2692" spans="3:12" x14ac:dyDescent="0.25">
      <c r="C2692" s="3"/>
      <c r="D2692" s="3"/>
      <c r="E2692" s="1"/>
      <c r="F2692" s="1"/>
      <c r="G2692" s="3"/>
      <c r="I2692" s="2"/>
      <c r="J2692" s="2"/>
      <c r="K2692" s="3"/>
      <c r="L2692" s="3"/>
    </row>
    <row r="2693" spans="3:12" x14ac:dyDescent="0.25">
      <c r="C2693" s="3"/>
      <c r="D2693" s="3"/>
      <c r="E2693" s="1"/>
      <c r="F2693" s="1"/>
      <c r="G2693" s="3"/>
      <c r="I2693" s="2"/>
      <c r="J2693" s="2"/>
      <c r="K2693" s="3"/>
      <c r="L2693" s="3"/>
    </row>
    <row r="2694" spans="3:12" x14ac:dyDescent="0.25">
      <c r="C2694" s="3"/>
      <c r="D2694" s="3"/>
      <c r="E2694" s="1"/>
      <c r="F2694" s="1"/>
      <c r="G2694" s="3"/>
      <c r="I2694" s="2"/>
      <c r="J2694" s="2"/>
      <c r="K2694" s="3"/>
      <c r="L2694" s="3"/>
    </row>
    <row r="2695" spans="3:12" x14ac:dyDescent="0.25">
      <c r="C2695" s="3"/>
      <c r="D2695" s="3"/>
      <c r="E2695" s="1"/>
      <c r="F2695" s="1"/>
      <c r="G2695" s="3"/>
      <c r="I2695" s="2"/>
      <c r="J2695" s="2"/>
      <c r="K2695" s="3"/>
      <c r="L2695" s="3"/>
    </row>
    <row r="2696" spans="3:12" x14ac:dyDescent="0.25">
      <c r="C2696" s="3"/>
      <c r="D2696" s="3"/>
      <c r="E2696" s="1"/>
      <c r="F2696" s="1"/>
      <c r="G2696" s="3"/>
      <c r="I2696" s="2"/>
      <c r="J2696" s="2"/>
      <c r="K2696" s="3"/>
      <c r="L2696" s="3"/>
    </row>
    <row r="2697" spans="3:12" x14ac:dyDescent="0.25">
      <c r="C2697" s="3"/>
      <c r="D2697" s="3"/>
      <c r="E2697" s="1"/>
      <c r="F2697" s="1"/>
      <c r="G2697" s="3"/>
      <c r="I2697" s="2"/>
      <c r="J2697" s="2"/>
      <c r="K2697" s="3"/>
      <c r="L2697" s="3"/>
    </row>
    <row r="2698" spans="3:12" x14ac:dyDescent="0.25">
      <c r="C2698" s="3"/>
      <c r="D2698" s="3"/>
      <c r="E2698" s="1"/>
      <c r="F2698" s="1"/>
      <c r="G2698" s="3"/>
      <c r="I2698" s="2"/>
      <c r="J2698" s="2"/>
      <c r="K2698" s="3"/>
      <c r="L2698" s="3"/>
    </row>
    <row r="2699" spans="3:12" x14ac:dyDescent="0.25">
      <c r="C2699" s="3"/>
      <c r="D2699" s="3"/>
      <c r="E2699" s="1"/>
      <c r="F2699" s="1"/>
      <c r="G2699" s="3"/>
      <c r="I2699" s="2"/>
      <c r="J2699" s="2"/>
      <c r="K2699" s="3"/>
      <c r="L2699" s="3"/>
    </row>
    <row r="2700" spans="3:12" x14ac:dyDescent="0.25">
      <c r="C2700" s="3"/>
      <c r="D2700" s="3"/>
      <c r="E2700" s="1"/>
      <c r="F2700" s="1"/>
      <c r="G2700" s="3"/>
      <c r="I2700" s="2"/>
      <c r="J2700" s="2"/>
      <c r="K2700" s="3"/>
      <c r="L2700" s="3"/>
    </row>
    <row r="2701" spans="3:12" x14ac:dyDescent="0.25">
      <c r="C2701" s="3"/>
      <c r="D2701" s="3"/>
      <c r="E2701" s="1"/>
      <c r="F2701" s="1"/>
      <c r="G2701" s="3"/>
      <c r="I2701" s="2"/>
      <c r="J2701" s="2"/>
      <c r="K2701" s="3"/>
      <c r="L2701" s="3"/>
    </row>
    <row r="2702" spans="3:12" x14ac:dyDescent="0.25">
      <c r="C2702" s="3"/>
      <c r="D2702" s="3"/>
      <c r="E2702" s="1"/>
      <c r="F2702" s="1"/>
      <c r="G2702" s="3"/>
      <c r="I2702" s="2"/>
      <c r="J2702" s="2"/>
      <c r="K2702" s="3"/>
      <c r="L2702" s="3"/>
    </row>
    <row r="2703" spans="3:12" x14ac:dyDescent="0.25">
      <c r="C2703" s="3"/>
      <c r="D2703" s="3"/>
      <c r="E2703" s="1"/>
      <c r="F2703" s="1"/>
      <c r="G2703" s="3"/>
      <c r="I2703" s="2"/>
      <c r="J2703" s="2"/>
      <c r="K2703" s="3"/>
      <c r="L2703" s="3"/>
    </row>
    <row r="2704" spans="3:12" x14ac:dyDescent="0.25">
      <c r="C2704" s="3"/>
      <c r="D2704" s="3"/>
      <c r="E2704" s="1"/>
      <c r="F2704" s="1"/>
      <c r="G2704" s="3"/>
      <c r="I2704" s="2"/>
      <c r="J2704" s="2"/>
      <c r="K2704" s="3"/>
      <c r="L2704" s="3"/>
    </row>
    <row r="2705" spans="3:12" x14ac:dyDescent="0.25">
      <c r="C2705" s="3"/>
      <c r="D2705" s="3"/>
      <c r="E2705" s="1"/>
      <c r="F2705" s="1"/>
      <c r="G2705" s="3"/>
      <c r="I2705" s="2"/>
      <c r="J2705" s="2"/>
      <c r="K2705" s="3"/>
      <c r="L2705" s="3"/>
    </row>
    <row r="2706" spans="3:12" x14ac:dyDescent="0.25">
      <c r="C2706" s="3"/>
      <c r="D2706" s="3"/>
      <c r="E2706" s="1"/>
      <c r="F2706" s="1"/>
      <c r="G2706" s="3"/>
      <c r="I2706" s="2"/>
      <c r="J2706" s="2"/>
      <c r="K2706" s="3"/>
      <c r="L2706" s="3"/>
    </row>
    <row r="2707" spans="3:12" x14ac:dyDescent="0.25">
      <c r="C2707" s="3"/>
      <c r="D2707" s="3"/>
      <c r="E2707" s="1"/>
      <c r="F2707" s="1"/>
      <c r="G2707" s="3"/>
      <c r="I2707" s="2"/>
      <c r="J2707" s="2"/>
      <c r="K2707" s="3"/>
      <c r="L2707" s="3"/>
    </row>
    <row r="2708" spans="3:12" x14ac:dyDescent="0.25">
      <c r="C2708" s="3"/>
      <c r="D2708" s="3"/>
      <c r="E2708" s="1"/>
      <c r="F2708" s="1"/>
      <c r="G2708" s="3"/>
      <c r="I2708" s="2"/>
      <c r="J2708" s="2"/>
      <c r="K2708" s="3"/>
      <c r="L2708" s="3"/>
    </row>
    <row r="2709" spans="3:12" x14ac:dyDescent="0.25">
      <c r="C2709" s="3"/>
      <c r="D2709" s="3"/>
      <c r="E2709" s="1"/>
      <c r="F2709" s="1"/>
      <c r="G2709" s="3"/>
      <c r="I2709" s="2"/>
      <c r="J2709" s="2"/>
      <c r="K2709" s="3"/>
      <c r="L2709" s="3"/>
    </row>
    <row r="2710" spans="3:12" x14ac:dyDescent="0.25">
      <c r="C2710" s="3"/>
      <c r="D2710" s="3"/>
      <c r="E2710" s="1"/>
      <c r="F2710" s="1"/>
      <c r="G2710" s="3"/>
      <c r="I2710" s="2"/>
      <c r="J2710" s="2"/>
      <c r="K2710" s="3"/>
      <c r="L2710" s="3"/>
    </row>
    <row r="2711" spans="3:12" x14ac:dyDescent="0.25">
      <c r="C2711" s="3"/>
      <c r="D2711" s="3"/>
      <c r="E2711" s="1"/>
      <c r="F2711" s="1"/>
      <c r="G2711" s="3"/>
      <c r="I2711" s="2"/>
      <c r="J2711" s="2"/>
      <c r="K2711" s="3"/>
      <c r="L2711" s="3"/>
    </row>
    <row r="2712" spans="3:12" x14ac:dyDescent="0.25">
      <c r="C2712" s="3"/>
      <c r="D2712" s="3"/>
      <c r="E2712" s="1"/>
      <c r="F2712" s="1"/>
      <c r="G2712" s="3"/>
      <c r="I2712" s="2"/>
      <c r="J2712" s="2"/>
      <c r="K2712" s="3"/>
      <c r="L2712" s="3"/>
    </row>
    <row r="2713" spans="3:12" x14ac:dyDescent="0.25">
      <c r="C2713" s="3"/>
      <c r="D2713" s="3"/>
      <c r="E2713" s="1"/>
      <c r="F2713" s="1"/>
      <c r="G2713" s="3"/>
      <c r="I2713" s="2"/>
      <c r="J2713" s="2"/>
      <c r="K2713" s="3"/>
      <c r="L2713" s="3"/>
    </row>
    <row r="2714" spans="3:12" x14ac:dyDescent="0.25">
      <c r="C2714" s="3"/>
      <c r="D2714" s="3"/>
      <c r="E2714" s="1"/>
      <c r="F2714" s="1"/>
      <c r="G2714" s="3"/>
      <c r="I2714" s="2"/>
      <c r="J2714" s="2"/>
      <c r="K2714" s="3"/>
      <c r="L2714" s="3"/>
    </row>
    <row r="2715" spans="3:12" x14ac:dyDescent="0.25">
      <c r="C2715" s="3"/>
      <c r="D2715" s="3"/>
      <c r="E2715" s="1"/>
      <c r="F2715" s="1"/>
      <c r="G2715" s="3"/>
      <c r="I2715" s="2"/>
      <c r="J2715" s="2"/>
      <c r="K2715" s="3"/>
      <c r="L2715" s="3"/>
    </row>
    <row r="2716" spans="3:12" x14ac:dyDescent="0.25">
      <c r="C2716" s="3"/>
      <c r="D2716" s="3"/>
      <c r="E2716" s="1"/>
      <c r="F2716" s="1"/>
      <c r="G2716" s="3"/>
      <c r="I2716" s="2"/>
      <c r="J2716" s="2"/>
      <c r="K2716" s="3"/>
      <c r="L2716" s="3"/>
    </row>
    <row r="2717" spans="3:12" x14ac:dyDescent="0.25">
      <c r="C2717" s="3"/>
      <c r="D2717" s="3"/>
      <c r="E2717" s="1"/>
      <c r="F2717" s="1"/>
      <c r="G2717" s="3"/>
      <c r="I2717" s="2"/>
      <c r="J2717" s="2"/>
      <c r="K2717" s="3"/>
      <c r="L2717" s="3"/>
    </row>
    <row r="2718" spans="3:12" x14ac:dyDescent="0.25">
      <c r="C2718" s="3"/>
      <c r="D2718" s="3"/>
      <c r="E2718" s="1"/>
      <c r="F2718" s="1"/>
      <c r="G2718" s="3"/>
      <c r="I2718" s="2"/>
      <c r="J2718" s="2"/>
      <c r="K2718" s="3"/>
      <c r="L2718" s="3"/>
    </row>
    <row r="2719" spans="3:12" x14ac:dyDescent="0.25">
      <c r="C2719" s="3"/>
      <c r="D2719" s="3"/>
      <c r="E2719" s="1"/>
      <c r="F2719" s="1"/>
      <c r="G2719" s="3"/>
      <c r="I2719" s="2"/>
      <c r="J2719" s="2"/>
      <c r="K2719" s="3"/>
      <c r="L2719" s="3"/>
    </row>
    <row r="2720" spans="3:12" x14ac:dyDescent="0.25">
      <c r="C2720" s="3"/>
      <c r="D2720" s="3"/>
      <c r="E2720" s="1"/>
      <c r="F2720" s="1"/>
      <c r="G2720" s="3"/>
      <c r="I2720" s="2"/>
      <c r="J2720" s="2"/>
      <c r="K2720" s="3"/>
      <c r="L2720" s="3"/>
    </row>
    <row r="2721" spans="3:12" x14ac:dyDescent="0.25">
      <c r="C2721" s="3"/>
      <c r="D2721" s="3"/>
      <c r="E2721" s="1"/>
      <c r="F2721" s="1"/>
      <c r="G2721" s="3"/>
      <c r="I2721" s="2"/>
      <c r="J2721" s="2"/>
      <c r="K2721" s="3"/>
      <c r="L2721" s="3"/>
    </row>
    <row r="2722" spans="3:12" x14ac:dyDescent="0.25">
      <c r="C2722" s="3"/>
      <c r="D2722" s="3"/>
      <c r="E2722" s="1"/>
      <c r="F2722" s="1"/>
      <c r="G2722" s="3"/>
      <c r="I2722" s="2"/>
      <c r="J2722" s="2"/>
      <c r="K2722" s="3"/>
      <c r="L2722" s="3"/>
    </row>
    <row r="2723" spans="3:12" x14ac:dyDescent="0.25">
      <c r="C2723" s="3"/>
      <c r="D2723" s="3"/>
      <c r="E2723" s="1"/>
      <c r="F2723" s="1"/>
      <c r="G2723" s="3"/>
      <c r="I2723" s="2"/>
      <c r="J2723" s="2"/>
      <c r="K2723" s="3"/>
      <c r="L2723" s="3"/>
    </row>
    <row r="2724" spans="3:12" x14ac:dyDescent="0.25">
      <c r="C2724" s="3"/>
      <c r="D2724" s="3"/>
      <c r="E2724" s="1"/>
      <c r="F2724" s="1"/>
      <c r="G2724" s="3"/>
      <c r="I2724" s="2"/>
      <c r="J2724" s="2"/>
      <c r="K2724" s="3"/>
      <c r="L2724" s="3"/>
    </row>
    <row r="2725" spans="3:12" x14ac:dyDescent="0.25">
      <c r="C2725" s="3"/>
      <c r="D2725" s="3"/>
      <c r="E2725" s="1"/>
      <c r="F2725" s="1"/>
      <c r="G2725" s="3"/>
      <c r="I2725" s="2"/>
      <c r="J2725" s="2"/>
      <c r="K2725" s="3"/>
      <c r="L2725" s="3"/>
    </row>
    <row r="2726" spans="3:12" x14ac:dyDescent="0.25">
      <c r="C2726" s="3"/>
      <c r="D2726" s="3"/>
      <c r="E2726" s="1"/>
      <c r="F2726" s="1"/>
      <c r="G2726" s="3"/>
      <c r="I2726" s="2"/>
      <c r="J2726" s="2"/>
      <c r="K2726" s="3"/>
      <c r="L2726" s="3"/>
    </row>
    <row r="2727" spans="3:12" x14ac:dyDescent="0.25">
      <c r="C2727" s="3"/>
      <c r="D2727" s="3"/>
      <c r="E2727" s="1"/>
      <c r="F2727" s="1"/>
      <c r="G2727" s="3"/>
      <c r="I2727" s="2"/>
      <c r="J2727" s="2"/>
      <c r="K2727" s="3"/>
      <c r="L2727" s="3"/>
    </row>
    <row r="2728" spans="3:12" x14ac:dyDescent="0.25">
      <c r="C2728" s="3"/>
      <c r="D2728" s="3"/>
      <c r="E2728" s="1"/>
      <c r="F2728" s="1"/>
      <c r="G2728" s="3"/>
      <c r="I2728" s="2"/>
      <c r="J2728" s="2"/>
      <c r="K2728" s="3"/>
      <c r="L2728" s="3"/>
    </row>
    <row r="2729" spans="3:12" x14ac:dyDescent="0.25">
      <c r="C2729" s="3"/>
      <c r="D2729" s="3"/>
      <c r="E2729" s="1"/>
      <c r="F2729" s="1"/>
      <c r="G2729" s="3"/>
      <c r="I2729" s="2"/>
      <c r="J2729" s="2"/>
      <c r="K2729" s="3"/>
      <c r="L2729" s="3"/>
    </row>
    <row r="2730" spans="3:12" x14ac:dyDescent="0.25">
      <c r="C2730" s="3"/>
      <c r="D2730" s="3"/>
      <c r="E2730" s="1"/>
      <c r="F2730" s="1"/>
      <c r="G2730" s="3"/>
      <c r="I2730" s="2"/>
      <c r="J2730" s="2"/>
      <c r="K2730" s="3"/>
      <c r="L2730" s="3"/>
    </row>
    <row r="2731" spans="3:12" x14ac:dyDescent="0.25">
      <c r="C2731" s="3"/>
      <c r="D2731" s="3"/>
      <c r="E2731" s="1"/>
      <c r="F2731" s="1"/>
      <c r="G2731" s="3"/>
      <c r="I2731" s="2"/>
      <c r="J2731" s="2"/>
      <c r="K2731" s="3"/>
      <c r="L2731" s="3"/>
    </row>
    <row r="2732" spans="3:12" x14ac:dyDescent="0.25">
      <c r="C2732" s="3"/>
      <c r="D2732" s="3"/>
      <c r="E2732" s="1"/>
      <c r="F2732" s="1"/>
      <c r="G2732" s="3"/>
      <c r="I2732" s="2"/>
      <c r="J2732" s="2"/>
      <c r="K2732" s="3"/>
      <c r="L2732" s="3"/>
    </row>
    <row r="2733" spans="3:12" x14ac:dyDescent="0.25">
      <c r="C2733" s="3"/>
      <c r="D2733" s="3"/>
      <c r="E2733" s="1"/>
      <c r="F2733" s="1"/>
      <c r="G2733" s="3"/>
      <c r="I2733" s="2"/>
      <c r="J2733" s="2"/>
      <c r="K2733" s="3"/>
      <c r="L2733" s="3"/>
    </row>
    <row r="2734" spans="3:12" x14ac:dyDescent="0.25">
      <c r="C2734" s="3"/>
      <c r="D2734" s="3"/>
      <c r="E2734" s="1"/>
      <c r="F2734" s="1"/>
      <c r="G2734" s="3"/>
      <c r="I2734" s="2"/>
      <c r="J2734" s="2"/>
      <c r="K2734" s="3"/>
      <c r="L2734" s="3"/>
    </row>
    <row r="2735" spans="3:12" x14ac:dyDescent="0.25">
      <c r="C2735" s="3"/>
      <c r="D2735" s="3"/>
      <c r="E2735" s="1"/>
      <c r="F2735" s="1"/>
      <c r="G2735" s="3"/>
      <c r="I2735" s="2"/>
      <c r="J2735" s="2"/>
      <c r="K2735" s="3"/>
      <c r="L2735" s="3"/>
    </row>
    <row r="2736" spans="3:12" x14ac:dyDescent="0.25">
      <c r="C2736" s="3"/>
      <c r="D2736" s="3"/>
      <c r="E2736" s="1"/>
      <c r="F2736" s="1"/>
      <c r="G2736" s="3"/>
      <c r="I2736" s="2"/>
      <c r="J2736" s="2"/>
      <c r="K2736" s="3"/>
      <c r="L2736" s="3"/>
    </row>
    <row r="2737" spans="3:12" x14ac:dyDescent="0.25">
      <c r="C2737" s="3"/>
      <c r="D2737" s="3"/>
      <c r="E2737" s="1"/>
      <c r="F2737" s="1"/>
      <c r="G2737" s="3"/>
      <c r="I2737" s="2"/>
      <c r="J2737" s="2"/>
      <c r="K2737" s="3"/>
      <c r="L2737" s="3"/>
    </row>
    <row r="2738" spans="3:12" x14ac:dyDescent="0.25">
      <c r="C2738" s="3"/>
      <c r="D2738" s="3"/>
      <c r="E2738" s="1"/>
      <c r="F2738" s="1"/>
      <c r="G2738" s="3"/>
      <c r="I2738" s="2"/>
      <c r="J2738" s="2"/>
      <c r="K2738" s="3"/>
      <c r="L2738" s="3"/>
    </row>
    <row r="2739" spans="3:12" x14ac:dyDescent="0.25">
      <c r="C2739" s="3"/>
      <c r="D2739" s="3"/>
      <c r="E2739" s="1"/>
      <c r="F2739" s="1"/>
      <c r="G2739" s="3"/>
      <c r="I2739" s="2"/>
      <c r="J2739" s="2"/>
      <c r="K2739" s="3"/>
      <c r="L2739" s="3"/>
    </row>
    <row r="2740" spans="3:12" x14ac:dyDescent="0.25">
      <c r="C2740" s="3"/>
      <c r="D2740" s="3"/>
      <c r="E2740" s="1"/>
      <c r="F2740" s="1"/>
      <c r="G2740" s="3"/>
      <c r="I2740" s="2"/>
      <c r="J2740" s="2"/>
      <c r="K2740" s="3"/>
      <c r="L2740" s="3"/>
    </row>
    <row r="2741" spans="3:12" x14ac:dyDescent="0.25">
      <c r="C2741" s="3"/>
      <c r="D2741" s="3"/>
      <c r="E2741" s="1"/>
      <c r="F2741" s="1"/>
      <c r="G2741" s="3"/>
      <c r="I2741" s="2"/>
      <c r="J2741" s="2"/>
      <c r="K2741" s="3"/>
      <c r="L2741" s="3"/>
    </row>
    <row r="2742" spans="3:12" x14ac:dyDescent="0.25">
      <c r="C2742" s="3"/>
      <c r="D2742" s="3"/>
      <c r="E2742" s="1"/>
      <c r="F2742" s="1"/>
      <c r="G2742" s="3"/>
      <c r="I2742" s="2"/>
      <c r="J2742" s="2"/>
      <c r="K2742" s="3"/>
      <c r="L2742" s="3"/>
    </row>
    <row r="2743" spans="3:12" x14ac:dyDescent="0.25">
      <c r="C2743" s="3"/>
      <c r="D2743" s="3"/>
      <c r="E2743" s="1"/>
      <c r="F2743" s="1"/>
      <c r="G2743" s="3"/>
      <c r="I2743" s="2"/>
      <c r="J2743" s="2"/>
      <c r="K2743" s="3"/>
      <c r="L2743" s="3"/>
    </row>
    <row r="2744" spans="3:12" x14ac:dyDescent="0.25">
      <c r="C2744" s="3"/>
      <c r="D2744" s="3"/>
      <c r="E2744" s="1"/>
      <c r="F2744" s="1"/>
      <c r="G2744" s="3"/>
      <c r="I2744" s="2"/>
      <c r="J2744" s="2"/>
      <c r="K2744" s="3"/>
      <c r="L2744" s="3"/>
    </row>
    <row r="2745" spans="3:12" x14ac:dyDescent="0.25">
      <c r="C2745" s="3"/>
      <c r="D2745" s="3"/>
      <c r="E2745" s="1"/>
      <c r="F2745" s="1"/>
      <c r="G2745" s="3"/>
      <c r="I2745" s="2"/>
      <c r="J2745" s="2"/>
      <c r="K2745" s="3"/>
      <c r="L2745" s="3"/>
    </row>
    <row r="2746" spans="3:12" x14ac:dyDescent="0.25">
      <c r="C2746" s="3"/>
      <c r="D2746" s="3"/>
      <c r="E2746" s="1"/>
      <c r="F2746" s="1"/>
      <c r="G2746" s="3"/>
      <c r="I2746" s="2"/>
      <c r="J2746" s="2"/>
      <c r="K2746" s="3"/>
      <c r="L2746" s="3"/>
    </row>
    <row r="2747" spans="3:12" x14ac:dyDescent="0.25">
      <c r="C2747" s="3"/>
      <c r="D2747" s="3"/>
      <c r="E2747" s="1"/>
      <c r="F2747" s="1"/>
      <c r="G2747" s="3"/>
      <c r="I2747" s="2"/>
      <c r="J2747" s="2"/>
      <c r="K2747" s="3"/>
      <c r="L2747" s="3"/>
    </row>
    <row r="2748" spans="3:12" x14ac:dyDescent="0.25">
      <c r="C2748" s="3"/>
      <c r="D2748" s="3"/>
      <c r="E2748" s="1"/>
      <c r="F2748" s="1"/>
      <c r="G2748" s="3"/>
      <c r="I2748" s="2"/>
      <c r="J2748" s="2"/>
      <c r="K2748" s="3"/>
      <c r="L2748" s="3"/>
    </row>
    <row r="2749" spans="3:12" x14ac:dyDescent="0.25">
      <c r="C2749" s="3"/>
      <c r="D2749" s="3"/>
      <c r="E2749" s="1"/>
      <c r="F2749" s="1"/>
      <c r="G2749" s="3"/>
      <c r="I2749" s="2"/>
      <c r="J2749" s="2"/>
      <c r="K2749" s="3"/>
      <c r="L2749" s="3"/>
    </row>
    <row r="2750" spans="3:12" x14ac:dyDescent="0.25">
      <c r="C2750" s="3"/>
      <c r="D2750" s="3"/>
      <c r="E2750" s="1"/>
      <c r="F2750" s="1"/>
      <c r="G2750" s="3"/>
      <c r="I2750" s="2"/>
      <c r="J2750" s="2"/>
      <c r="K2750" s="3"/>
      <c r="L2750" s="3"/>
    </row>
    <row r="2751" spans="3:12" x14ac:dyDescent="0.25">
      <c r="C2751" s="3"/>
      <c r="D2751" s="3"/>
      <c r="E2751" s="1"/>
      <c r="F2751" s="1"/>
      <c r="G2751" s="3"/>
      <c r="I2751" s="2"/>
      <c r="J2751" s="2"/>
      <c r="K2751" s="3"/>
      <c r="L2751" s="3"/>
    </row>
    <row r="2752" spans="3:12" x14ac:dyDescent="0.25">
      <c r="C2752" s="3"/>
      <c r="D2752" s="3"/>
      <c r="E2752" s="1"/>
      <c r="F2752" s="1"/>
      <c r="G2752" s="3"/>
      <c r="I2752" s="2"/>
      <c r="J2752" s="2"/>
      <c r="K2752" s="3"/>
      <c r="L2752" s="3"/>
    </row>
    <row r="2753" spans="3:12" x14ac:dyDescent="0.25">
      <c r="C2753" s="3"/>
      <c r="D2753" s="3"/>
      <c r="E2753" s="1"/>
      <c r="F2753" s="1"/>
      <c r="G2753" s="3"/>
      <c r="I2753" s="2"/>
      <c r="J2753" s="2"/>
      <c r="K2753" s="3"/>
      <c r="L2753" s="3"/>
    </row>
    <row r="2754" spans="3:12" x14ac:dyDescent="0.25">
      <c r="C2754" s="3"/>
      <c r="D2754" s="3"/>
      <c r="E2754" s="1"/>
      <c r="F2754" s="1"/>
      <c r="G2754" s="3"/>
      <c r="I2754" s="2"/>
      <c r="J2754" s="2"/>
      <c r="K2754" s="3"/>
      <c r="L2754" s="3"/>
    </row>
    <row r="2755" spans="3:12" x14ac:dyDescent="0.25">
      <c r="C2755" s="3"/>
      <c r="D2755" s="3"/>
      <c r="E2755" s="1"/>
      <c r="F2755" s="1"/>
      <c r="G2755" s="3"/>
      <c r="I2755" s="2"/>
      <c r="J2755" s="2"/>
      <c r="K2755" s="3"/>
      <c r="L2755" s="3"/>
    </row>
    <row r="2756" spans="3:12" x14ac:dyDescent="0.25">
      <c r="C2756" s="3"/>
      <c r="D2756" s="3"/>
      <c r="E2756" s="1"/>
      <c r="F2756" s="1"/>
      <c r="G2756" s="3"/>
      <c r="I2756" s="2"/>
      <c r="J2756" s="2"/>
      <c r="K2756" s="3"/>
      <c r="L2756" s="3"/>
    </row>
    <row r="2757" spans="3:12" x14ac:dyDescent="0.25">
      <c r="C2757" s="3"/>
      <c r="D2757" s="3"/>
      <c r="E2757" s="1"/>
      <c r="F2757" s="1"/>
      <c r="G2757" s="3"/>
      <c r="I2757" s="2"/>
      <c r="J2757" s="2"/>
      <c r="K2757" s="3"/>
      <c r="L2757" s="3"/>
    </row>
    <row r="2758" spans="3:12" x14ac:dyDescent="0.25">
      <c r="C2758" s="3"/>
      <c r="D2758" s="3"/>
      <c r="E2758" s="1"/>
      <c r="F2758" s="1"/>
      <c r="G2758" s="3"/>
      <c r="I2758" s="2"/>
      <c r="J2758" s="2"/>
      <c r="K2758" s="3"/>
      <c r="L2758" s="3"/>
    </row>
    <row r="2759" spans="3:12" x14ac:dyDescent="0.25">
      <c r="C2759" s="3"/>
      <c r="D2759" s="3"/>
      <c r="E2759" s="1"/>
      <c r="F2759" s="1"/>
      <c r="G2759" s="3"/>
      <c r="I2759" s="2"/>
      <c r="J2759" s="2"/>
      <c r="K2759" s="3"/>
      <c r="L2759" s="3"/>
    </row>
    <row r="2760" spans="3:12" x14ac:dyDescent="0.25">
      <c r="C2760" s="3"/>
      <c r="D2760" s="3"/>
      <c r="E2760" s="1"/>
      <c r="F2760" s="1"/>
      <c r="G2760" s="3"/>
      <c r="I2760" s="2"/>
      <c r="J2760" s="2"/>
      <c r="K2760" s="3"/>
      <c r="L2760" s="3"/>
    </row>
    <row r="2761" spans="3:12" x14ac:dyDescent="0.25">
      <c r="C2761" s="3"/>
      <c r="D2761" s="3"/>
      <c r="E2761" s="1"/>
      <c r="F2761" s="1"/>
      <c r="G2761" s="3"/>
      <c r="I2761" s="2"/>
      <c r="J2761" s="2"/>
      <c r="K2761" s="3"/>
      <c r="L2761" s="3"/>
    </row>
    <row r="2762" spans="3:12" x14ac:dyDescent="0.25">
      <c r="C2762" s="3"/>
      <c r="D2762" s="3"/>
      <c r="E2762" s="1"/>
      <c r="F2762" s="1"/>
      <c r="G2762" s="3"/>
      <c r="I2762" s="2"/>
      <c r="J2762" s="2"/>
      <c r="K2762" s="3"/>
      <c r="L2762" s="3"/>
    </row>
    <row r="2763" spans="3:12" x14ac:dyDescent="0.25">
      <c r="C2763" s="3"/>
      <c r="D2763" s="3"/>
      <c r="E2763" s="1"/>
      <c r="F2763" s="1"/>
      <c r="G2763" s="3"/>
      <c r="I2763" s="2"/>
      <c r="J2763" s="2"/>
      <c r="K2763" s="3"/>
      <c r="L2763" s="3"/>
    </row>
    <row r="2764" spans="3:12" x14ac:dyDescent="0.25">
      <c r="C2764" s="3"/>
      <c r="D2764" s="3"/>
      <c r="E2764" s="1"/>
      <c r="F2764" s="1"/>
      <c r="G2764" s="3"/>
      <c r="I2764" s="2"/>
      <c r="J2764" s="2"/>
      <c r="K2764" s="3"/>
      <c r="L2764" s="3"/>
    </row>
    <row r="2765" spans="3:12" x14ac:dyDescent="0.25">
      <c r="C2765" s="3"/>
      <c r="D2765" s="3"/>
      <c r="E2765" s="1"/>
      <c r="F2765" s="1"/>
      <c r="G2765" s="3"/>
      <c r="I2765" s="2"/>
      <c r="J2765" s="2"/>
      <c r="K2765" s="3"/>
      <c r="L2765" s="3"/>
    </row>
    <row r="2766" spans="3:12" x14ac:dyDescent="0.25">
      <c r="C2766" s="3"/>
      <c r="D2766" s="3"/>
      <c r="E2766" s="1"/>
      <c r="F2766" s="1"/>
      <c r="G2766" s="3"/>
      <c r="I2766" s="2"/>
      <c r="J2766" s="2"/>
      <c r="K2766" s="3"/>
      <c r="L2766" s="3"/>
    </row>
    <row r="2767" spans="3:12" x14ac:dyDescent="0.25">
      <c r="C2767" s="3"/>
      <c r="D2767" s="3"/>
      <c r="E2767" s="1"/>
      <c r="F2767" s="1"/>
      <c r="G2767" s="3"/>
      <c r="I2767" s="2"/>
      <c r="J2767" s="2"/>
      <c r="K2767" s="3"/>
      <c r="L2767" s="3"/>
    </row>
    <row r="2768" spans="3:12" x14ac:dyDescent="0.25">
      <c r="C2768" s="3"/>
      <c r="D2768" s="3"/>
      <c r="E2768" s="1"/>
      <c r="F2768" s="1"/>
      <c r="G2768" s="3"/>
      <c r="I2768" s="2"/>
      <c r="J2768" s="2"/>
      <c r="K2768" s="3"/>
      <c r="L2768" s="3"/>
    </row>
    <row r="2769" spans="3:12" x14ac:dyDescent="0.25">
      <c r="C2769" s="3"/>
      <c r="D2769" s="3"/>
      <c r="E2769" s="1"/>
      <c r="F2769" s="1"/>
      <c r="G2769" s="3"/>
      <c r="I2769" s="2"/>
      <c r="J2769" s="2"/>
      <c r="K2769" s="3"/>
      <c r="L2769" s="3"/>
    </row>
    <row r="2770" spans="3:12" x14ac:dyDescent="0.25">
      <c r="C2770" s="3"/>
      <c r="D2770" s="3"/>
      <c r="E2770" s="1"/>
      <c r="F2770" s="1"/>
      <c r="G2770" s="3"/>
      <c r="I2770" s="2"/>
      <c r="J2770" s="2"/>
      <c r="K2770" s="3"/>
      <c r="L2770" s="3"/>
    </row>
    <row r="2771" spans="3:12" x14ac:dyDescent="0.25">
      <c r="C2771" s="3"/>
      <c r="D2771" s="3"/>
      <c r="E2771" s="1"/>
      <c r="F2771" s="1"/>
      <c r="G2771" s="3"/>
      <c r="I2771" s="2"/>
      <c r="J2771" s="2"/>
      <c r="K2771" s="3"/>
      <c r="L2771" s="3"/>
    </row>
    <row r="2772" spans="3:12" x14ac:dyDescent="0.25">
      <c r="C2772" s="3"/>
      <c r="D2772" s="3"/>
      <c r="E2772" s="1"/>
      <c r="F2772" s="1"/>
      <c r="G2772" s="3"/>
      <c r="I2772" s="2"/>
      <c r="J2772" s="2"/>
      <c r="K2772" s="3"/>
      <c r="L2772" s="3"/>
    </row>
    <row r="2773" spans="3:12" x14ac:dyDescent="0.25">
      <c r="C2773" s="3"/>
      <c r="D2773" s="3"/>
      <c r="E2773" s="1"/>
      <c r="F2773" s="1"/>
      <c r="G2773" s="3"/>
      <c r="I2773" s="2"/>
      <c r="J2773" s="2"/>
      <c r="K2773" s="3"/>
      <c r="L2773" s="3"/>
    </row>
    <row r="2774" spans="3:12" x14ac:dyDescent="0.25">
      <c r="C2774" s="3"/>
      <c r="D2774" s="3"/>
      <c r="E2774" s="1"/>
      <c r="F2774" s="1"/>
      <c r="G2774" s="3"/>
      <c r="I2774" s="2"/>
      <c r="J2774" s="2"/>
      <c r="K2774" s="3"/>
      <c r="L2774" s="3"/>
    </row>
    <row r="2775" spans="3:12" x14ac:dyDescent="0.25">
      <c r="C2775" s="3"/>
      <c r="D2775" s="3"/>
      <c r="E2775" s="1"/>
      <c r="F2775" s="1"/>
      <c r="G2775" s="3"/>
      <c r="I2775" s="2"/>
      <c r="J2775" s="2"/>
      <c r="K2775" s="3"/>
      <c r="L2775" s="3"/>
    </row>
    <row r="2776" spans="3:12" x14ac:dyDescent="0.25">
      <c r="C2776" s="3"/>
      <c r="D2776" s="3"/>
      <c r="E2776" s="1"/>
      <c r="F2776" s="1"/>
      <c r="G2776" s="3"/>
      <c r="I2776" s="2"/>
      <c r="J2776" s="2"/>
      <c r="K2776" s="3"/>
      <c r="L2776" s="3"/>
    </row>
    <row r="2777" spans="3:12" x14ac:dyDescent="0.25">
      <c r="C2777" s="3"/>
      <c r="D2777" s="3"/>
      <c r="E2777" s="1"/>
      <c r="F2777" s="1"/>
      <c r="G2777" s="3"/>
      <c r="I2777" s="2"/>
      <c r="J2777" s="2"/>
      <c r="K2777" s="3"/>
      <c r="L2777" s="3"/>
    </row>
    <row r="2778" spans="3:12" x14ac:dyDescent="0.25">
      <c r="C2778" s="3"/>
      <c r="D2778" s="3"/>
      <c r="E2778" s="1"/>
      <c r="F2778" s="1"/>
      <c r="G2778" s="3"/>
      <c r="I2778" s="2"/>
      <c r="J2778" s="2"/>
      <c r="K2778" s="3"/>
      <c r="L2778" s="3"/>
    </row>
    <row r="2779" spans="3:12" x14ac:dyDescent="0.25">
      <c r="C2779" s="3"/>
      <c r="D2779" s="3"/>
      <c r="E2779" s="1"/>
      <c r="F2779" s="1"/>
      <c r="G2779" s="3"/>
      <c r="I2779" s="2"/>
      <c r="J2779" s="2"/>
      <c r="K2779" s="3"/>
      <c r="L2779" s="3"/>
    </row>
    <row r="2780" spans="3:12" x14ac:dyDescent="0.25">
      <c r="C2780" s="3"/>
      <c r="D2780" s="3"/>
      <c r="E2780" s="1"/>
      <c r="F2780" s="1"/>
      <c r="G2780" s="3"/>
      <c r="I2780" s="2"/>
      <c r="J2780" s="2"/>
      <c r="K2780" s="3"/>
      <c r="L2780" s="3"/>
    </row>
    <row r="2781" spans="3:12" x14ac:dyDescent="0.25">
      <c r="C2781" s="3"/>
      <c r="D2781" s="3"/>
      <c r="E2781" s="1"/>
      <c r="F2781" s="1"/>
      <c r="G2781" s="3"/>
      <c r="I2781" s="2"/>
      <c r="J2781" s="2"/>
      <c r="K2781" s="3"/>
      <c r="L2781" s="3"/>
    </row>
    <row r="2782" spans="3:12" x14ac:dyDescent="0.25">
      <c r="C2782" s="3"/>
      <c r="D2782" s="3"/>
      <c r="E2782" s="1"/>
      <c r="F2782" s="1"/>
      <c r="G2782" s="3"/>
      <c r="I2782" s="2"/>
      <c r="J2782" s="2"/>
      <c r="K2782" s="3"/>
      <c r="L2782" s="3"/>
    </row>
    <row r="2783" spans="3:12" x14ac:dyDescent="0.25">
      <c r="C2783" s="3"/>
      <c r="D2783" s="3"/>
      <c r="E2783" s="1"/>
      <c r="F2783" s="1"/>
      <c r="G2783" s="3"/>
      <c r="I2783" s="2"/>
      <c r="J2783" s="2"/>
      <c r="K2783" s="3"/>
      <c r="L2783" s="3"/>
    </row>
    <row r="2784" spans="3:12" x14ac:dyDescent="0.25">
      <c r="C2784" s="3"/>
      <c r="D2784" s="3"/>
      <c r="E2784" s="1"/>
      <c r="F2784" s="1"/>
      <c r="G2784" s="3"/>
      <c r="I2784" s="2"/>
      <c r="J2784" s="2"/>
      <c r="K2784" s="3"/>
      <c r="L2784" s="3"/>
    </row>
    <row r="2785" spans="3:12" x14ac:dyDescent="0.25">
      <c r="C2785" s="3"/>
      <c r="D2785" s="3"/>
      <c r="E2785" s="1"/>
      <c r="F2785" s="1"/>
      <c r="G2785" s="3"/>
      <c r="I2785" s="2"/>
      <c r="J2785" s="2"/>
      <c r="K2785" s="3"/>
      <c r="L2785" s="3"/>
    </row>
    <row r="2786" spans="3:12" x14ac:dyDescent="0.25">
      <c r="C2786" s="3"/>
      <c r="D2786" s="3"/>
      <c r="E2786" s="1"/>
      <c r="F2786" s="1"/>
      <c r="G2786" s="3"/>
      <c r="I2786" s="2"/>
      <c r="J2786" s="2"/>
      <c r="K2786" s="3"/>
      <c r="L2786" s="3"/>
    </row>
    <row r="2787" spans="3:12" x14ac:dyDescent="0.25">
      <c r="C2787" s="3"/>
      <c r="D2787" s="3"/>
      <c r="E2787" s="1"/>
      <c r="F2787" s="1"/>
      <c r="G2787" s="3"/>
      <c r="I2787" s="2"/>
      <c r="J2787" s="2"/>
      <c r="K2787" s="3"/>
      <c r="L2787" s="3"/>
    </row>
    <row r="2788" spans="3:12" x14ac:dyDescent="0.25">
      <c r="C2788" s="3"/>
      <c r="D2788" s="3"/>
      <c r="E2788" s="1"/>
      <c r="F2788" s="1"/>
      <c r="G2788" s="3"/>
      <c r="I2788" s="2"/>
      <c r="J2788" s="2"/>
      <c r="K2788" s="3"/>
      <c r="L2788" s="3"/>
    </row>
    <row r="2789" spans="3:12" x14ac:dyDescent="0.25">
      <c r="C2789" s="3"/>
      <c r="D2789" s="3"/>
      <c r="E2789" s="1"/>
      <c r="F2789" s="1"/>
      <c r="G2789" s="3"/>
      <c r="I2789" s="2"/>
      <c r="J2789" s="2"/>
      <c r="K2789" s="3"/>
      <c r="L2789" s="3"/>
    </row>
    <row r="2790" spans="3:12" x14ac:dyDescent="0.25">
      <c r="C2790" s="3"/>
      <c r="D2790" s="3"/>
      <c r="E2790" s="1"/>
      <c r="F2790" s="1"/>
      <c r="G2790" s="3"/>
      <c r="I2790" s="2"/>
      <c r="J2790" s="2"/>
      <c r="K2790" s="3"/>
      <c r="L2790" s="3"/>
    </row>
    <row r="2791" spans="3:12" x14ac:dyDescent="0.25">
      <c r="C2791" s="3"/>
      <c r="D2791" s="3"/>
      <c r="E2791" s="1"/>
      <c r="F2791" s="1"/>
      <c r="G2791" s="3"/>
      <c r="I2791" s="2"/>
      <c r="J2791" s="2"/>
      <c r="K2791" s="3"/>
      <c r="L2791" s="3"/>
    </row>
    <row r="2792" spans="3:12" x14ac:dyDescent="0.25">
      <c r="C2792" s="3"/>
      <c r="D2792" s="3"/>
      <c r="E2792" s="1"/>
      <c r="F2792" s="1"/>
      <c r="G2792" s="3"/>
      <c r="I2792" s="2"/>
      <c r="J2792" s="2"/>
      <c r="K2792" s="3"/>
      <c r="L2792" s="3"/>
    </row>
    <row r="2793" spans="3:12" x14ac:dyDescent="0.25">
      <c r="C2793" s="3"/>
      <c r="D2793" s="3"/>
      <c r="E2793" s="1"/>
      <c r="F2793" s="1"/>
      <c r="G2793" s="3"/>
      <c r="I2793" s="2"/>
      <c r="J2793" s="2"/>
      <c r="K2793" s="3"/>
      <c r="L2793" s="3"/>
    </row>
    <row r="2794" spans="3:12" x14ac:dyDescent="0.25">
      <c r="C2794" s="3"/>
      <c r="D2794" s="3"/>
      <c r="E2794" s="1"/>
      <c r="F2794" s="1"/>
      <c r="G2794" s="3"/>
      <c r="I2794" s="2"/>
      <c r="J2794" s="2"/>
      <c r="K2794" s="3"/>
      <c r="L2794" s="3"/>
    </row>
    <row r="2795" spans="3:12" x14ac:dyDescent="0.25">
      <c r="C2795" s="3"/>
      <c r="D2795" s="3"/>
      <c r="E2795" s="1"/>
      <c r="F2795" s="1"/>
      <c r="G2795" s="3"/>
      <c r="I2795" s="2"/>
      <c r="J2795" s="2"/>
      <c r="K2795" s="3"/>
      <c r="L2795" s="3"/>
    </row>
    <row r="2796" spans="3:12" x14ac:dyDescent="0.25">
      <c r="C2796" s="3"/>
      <c r="D2796" s="3"/>
      <c r="E2796" s="1"/>
      <c r="F2796" s="1"/>
      <c r="G2796" s="3"/>
      <c r="I2796" s="2"/>
      <c r="J2796" s="2"/>
      <c r="K2796" s="3"/>
      <c r="L2796" s="3"/>
    </row>
    <row r="2797" spans="3:12" x14ac:dyDescent="0.25">
      <c r="C2797" s="3"/>
      <c r="D2797" s="3"/>
      <c r="E2797" s="1"/>
      <c r="F2797" s="1"/>
      <c r="G2797" s="3"/>
      <c r="I2797" s="2"/>
      <c r="J2797" s="2"/>
      <c r="K2797" s="3"/>
      <c r="L2797" s="3"/>
    </row>
    <row r="2798" spans="3:12" x14ac:dyDescent="0.25">
      <c r="C2798" s="3"/>
      <c r="D2798" s="3"/>
      <c r="E2798" s="1"/>
      <c r="F2798" s="1"/>
      <c r="G2798" s="3"/>
      <c r="I2798" s="2"/>
      <c r="J2798" s="2"/>
      <c r="K2798" s="3"/>
      <c r="L2798" s="3"/>
    </row>
    <row r="2799" spans="3:12" x14ac:dyDescent="0.25">
      <c r="C2799" s="3"/>
      <c r="D2799" s="3"/>
      <c r="E2799" s="1"/>
      <c r="F2799" s="1"/>
      <c r="G2799" s="3"/>
      <c r="I2799" s="2"/>
      <c r="J2799" s="2"/>
      <c r="K2799" s="3"/>
      <c r="L2799" s="3"/>
    </row>
    <row r="2800" spans="3:12" x14ac:dyDescent="0.25">
      <c r="C2800" s="3"/>
      <c r="D2800" s="3"/>
      <c r="E2800" s="1"/>
      <c r="F2800" s="1"/>
      <c r="G2800" s="3"/>
      <c r="I2800" s="2"/>
      <c r="J2800" s="2"/>
      <c r="K2800" s="3"/>
      <c r="L2800" s="3"/>
    </row>
    <row r="2801" spans="3:12" x14ac:dyDescent="0.25">
      <c r="C2801" s="3"/>
      <c r="D2801" s="3"/>
      <c r="E2801" s="1"/>
      <c r="F2801" s="1"/>
      <c r="G2801" s="3"/>
      <c r="I2801" s="2"/>
      <c r="J2801" s="2"/>
      <c r="K2801" s="3"/>
      <c r="L2801" s="3"/>
    </row>
    <row r="2802" spans="3:12" x14ac:dyDescent="0.25">
      <c r="C2802" s="3"/>
      <c r="D2802" s="3"/>
      <c r="E2802" s="1"/>
      <c r="F2802" s="1"/>
      <c r="G2802" s="3"/>
      <c r="I2802" s="2"/>
      <c r="J2802" s="2"/>
      <c r="K2802" s="3"/>
      <c r="L2802" s="3"/>
    </row>
    <row r="2803" spans="3:12" x14ac:dyDescent="0.25">
      <c r="C2803" s="3"/>
      <c r="D2803" s="3"/>
      <c r="E2803" s="1"/>
      <c r="F2803" s="1"/>
      <c r="G2803" s="3"/>
      <c r="I2803" s="2"/>
      <c r="J2803" s="2"/>
      <c r="K2803" s="3"/>
      <c r="L2803" s="3"/>
    </row>
    <row r="2804" spans="3:12" x14ac:dyDescent="0.25">
      <c r="C2804" s="3"/>
      <c r="D2804" s="3"/>
      <c r="E2804" s="1"/>
      <c r="F2804" s="1"/>
      <c r="G2804" s="3"/>
      <c r="I2804" s="2"/>
      <c r="J2804" s="2"/>
      <c r="K2804" s="3"/>
      <c r="L2804" s="3"/>
    </row>
    <row r="2805" spans="3:12" x14ac:dyDescent="0.25">
      <c r="C2805" s="3"/>
      <c r="D2805" s="3"/>
      <c r="E2805" s="1"/>
      <c r="F2805" s="1"/>
      <c r="G2805" s="3"/>
      <c r="I2805" s="2"/>
      <c r="J2805" s="2"/>
      <c r="K2805" s="3"/>
      <c r="L2805" s="3"/>
    </row>
    <row r="2806" spans="3:12" x14ac:dyDescent="0.25">
      <c r="C2806" s="3"/>
      <c r="D2806" s="3"/>
      <c r="E2806" s="1"/>
      <c r="F2806" s="1"/>
      <c r="G2806" s="3"/>
      <c r="I2806" s="2"/>
      <c r="J2806" s="2"/>
      <c r="K2806" s="3"/>
      <c r="L2806" s="3"/>
    </row>
    <row r="2807" spans="3:12" x14ac:dyDescent="0.25">
      <c r="C2807" s="3"/>
      <c r="D2807" s="3"/>
      <c r="E2807" s="1"/>
      <c r="F2807" s="1"/>
      <c r="G2807" s="3"/>
      <c r="I2807" s="2"/>
      <c r="J2807" s="2"/>
      <c r="K2807" s="3"/>
      <c r="L2807" s="3"/>
    </row>
    <row r="2808" spans="3:12" x14ac:dyDescent="0.25">
      <c r="C2808" s="3"/>
      <c r="D2808" s="3"/>
      <c r="E2808" s="1"/>
      <c r="F2808" s="1"/>
      <c r="G2808" s="3"/>
      <c r="I2808" s="2"/>
      <c r="J2808" s="2"/>
      <c r="K2808" s="3"/>
      <c r="L2808" s="3"/>
    </row>
    <row r="2809" spans="3:12" x14ac:dyDescent="0.25">
      <c r="C2809" s="3"/>
      <c r="D2809" s="3"/>
      <c r="E2809" s="1"/>
      <c r="F2809" s="1"/>
      <c r="G2809" s="3"/>
      <c r="I2809" s="2"/>
      <c r="J2809" s="2"/>
      <c r="K2809" s="3"/>
      <c r="L2809" s="3"/>
    </row>
    <row r="2810" spans="3:12" x14ac:dyDescent="0.25">
      <c r="C2810" s="3"/>
      <c r="D2810" s="3"/>
      <c r="E2810" s="1"/>
      <c r="F2810" s="1"/>
      <c r="G2810" s="3"/>
      <c r="I2810" s="2"/>
      <c r="J2810" s="2"/>
      <c r="K2810" s="3"/>
      <c r="L2810" s="3"/>
    </row>
    <row r="2811" spans="3:12" x14ac:dyDescent="0.25">
      <c r="C2811" s="3"/>
      <c r="D2811" s="3"/>
      <c r="E2811" s="1"/>
      <c r="F2811" s="1"/>
      <c r="G2811" s="3"/>
      <c r="I2811" s="2"/>
      <c r="J2811" s="2"/>
      <c r="K2811" s="3"/>
      <c r="L2811" s="3"/>
    </row>
    <row r="2812" spans="3:12" x14ac:dyDescent="0.25">
      <c r="C2812" s="3"/>
      <c r="D2812" s="3"/>
      <c r="E2812" s="1"/>
      <c r="F2812" s="1"/>
      <c r="G2812" s="3"/>
      <c r="I2812" s="2"/>
      <c r="J2812" s="2"/>
      <c r="K2812" s="3"/>
      <c r="L2812" s="3"/>
    </row>
    <row r="2813" spans="3:12" x14ac:dyDescent="0.25">
      <c r="C2813" s="3"/>
      <c r="D2813" s="3"/>
      <c r="E2813" s="1"/>
      <c r="F2813" s="1"/>
      <c r="G2813" s="3"/>
      <c r="I2813" s="2"/>
      <c r="J2813" s="2"/>
      <c r="K2813" s="3"/>
      <c r="L2813" s="3"/>
    </row>
    <row r="2814" spans="3:12" x14ac:dyDescent="0.25">
      <c r="C2814" s="3"/>
      <c r="D2814" s="3"/>
      <c r="E2814" s="1"/>
      <c r="F2814" s="1"/>
      <c r="G2814" s="3"/>
      <c r="I2814" s="2"/>
      <c r="J2814" s="2"/>
      <c r="K2814" s="3"/>
      <c r="L2814" s="3"/>
    </row>
    <row r="2815" spans="3:12" x14ac:dyDescent="0.25">
      <c r="C2815" s="3"/>
      <c r="D2815" s="3"/>
      <c r="E2815" s="1"/>
      <c r="F2815" s="1"/>
      <c r="G2815" s="3"/>
      <c r="I2815" s="2"/>
      <c r="J2815" s="2"/>
      <c r="K2815" s="3"/>
      <c r="L2815" s="3"/>
    </row>
    <row r="2816" spans="3:12" x14ac:dyDescent="0.25">
      <c r="C2816" s="3"/>
      <c r="D2816" s="3"/>
      <c r="E2816" s="1"/>
      <c r="F2816" s="1"/>
      <c r="G2816" s="3"/>
      <c r="I2816" s="2"/>
      <c r="J2816" s="2"/>
      <c r="K2816" s="3"/>
      <c r="L2816" s="3"/>
    </row>
    <row r="2817" spans="3:12" x14ac:dyDescent="0.25">
      <c r="C2817" s="3"/>
      <c r="D2817" s="3"/>
      <c r="E2817" s="1"/>
      <c r="F2817" s="1"/>
      <c r="G2817" s="3"/>
      <c r="I2817" s="2"/>
      <c r="J2817" s="2"/>
      <c r="K2817" s="3"/>
      <c r="L2817" s="3"/>
    </row>
    <row r="2818" spans="3:12" x14ac:dyDescent="0.25">
      <c r="C2818" s="3"/>
      <c r="D2818" s="3"/>
      <c r="E2818" s="1"/>
      <c r="F2818" s="1"/>
      <c r="G2818" s="3"/>
      <c r="I2818" s="2"/>
      <c r="J2818" s="2"/>
      <c r="K2818" s="3"/>
      <c r="L2818" s="3"/>
    </row>
    <row r="2819" spans="3:12" x14ac:dyDescent="0.25">
      <c r="C2819" s="3"/>
      <c r="D2819" s="3"/>
      <c r="E2819" s="1"/>
      <c r="F2819" s="1"/>
      <c r="G2819" s="3"/>
      <c r="I2819" s="2"/>
      <c r="J2819" s="2"/>
      <c r="K2819" s="3"/>
      <c r="L2819" s="3"/>
    </row>
    <row r="2820" spans="3:12" x14ac:dyDescent="0.25">
      <c r="C2820" s="3"/>
      <c r="D2820" s="3"/>
      <c r="E2820" s="1"/>
      <c r="F2820" s="1"/>
      <c r="G2820" s="3"/>
      <c r="I2820" s="2"/>
      <c r="J2820" s="2"/>
      <c r="K2820" s="3"/>
      <c r="L2820" s="3"/>
    </row>
    <row r="2821" spans="3:12" x14ac:dyDescent="0.25">
      <c r="C2821" s="3"/>
      <c r="D2821" s="3"/>
      <c r="E2821" s="1"/>
      <c r="F2821" s="1"/>
      <c r="G2821" s="3"/>
      <c r="I2821" s="2"/>
      <c r="J2821" s="2"/>
      <c r="K2821" s="3"/>
      <c r="L2821" s="3"/>
    </row>
    <row r="2822" spans="3:12" x14ac:dyDescent="0.25">
      <c r="C2822" s="3"/>
      <c r="D2822" s="3"/>
      <c r="E2822" s="1"/>
      <c r="F2822" s="1"/>
      <c r="G2822" s="3"/>
      <c r="I2822" s="2"/>
      <c r="J2822" s="2"/>
      <c r="K2822" s="3"/>
      <c r="L2822" s="3"/>
    </row>
    <row r="2823" spans="3:12" x14ac:dyDescent="0.25">
      <c r="C2823" s="3"/>
      <c r="D2823" s="3"/>
      <c r="E2823" s="1"/>
      <c r="F2823" s="1"/>
      <c r="G2823" s="3"/>
      <c r="I2823" s="2"/>
      <c r="J2823" s="2"/>
      <c r="K2823" s="3"/>
      <c r="L2823" s="3"/>
    </row>
    <row r="2824" spans="3:12" x14ac:dyDescent="0.25">
      <c r="C2824" s="3"/>
      <c r="D2824" s="3"/>
      <c r="E2824" s="1"/>
      <c r="F2824" s="1"/>
      <c r="G2824" s="3"/>
      <c r="I2824" s="2"/>
      <c r="J2824" s="2"/>
      <c r="K2824" s="3"/>
      <c r="L2824" s="3"/>
    </row>
    <row r="2825" spans="3:12" x14ac:dyDescent="0.25">
      <c r="C2825" s="3"/>
      <c r="D2825" s="3"/>
      <c r="E2825" s="1"/>
      <c r="F2825" s="1"/>
      <c r="G2825" s="3"/>
      <c r="I2825" s="2"/>
      <c r="J2825" s="2"/>
      <c r="K2825" s="3"/>
      <c r="L2825" s="3"/>
    </row>
    <row r="2826" spans="3:12" x14ac:dyDescent="0.25">
      <c r="C2826" s="3"/>
      <c r="D2826" s="3"/>
      <c r="E2826" s="1"/>
      <c r="F2826" s="1"/>
      <c r="G2826" s="3"/>
      <c r="I2826" s="2"/>
      <c r="J2826" s="2"/>
      <c r="K2826" s="3"/>
      <c r="L2826" s="3"/>
    </row>
    <row r="2827" spans="3:12" x14ac:dyDescent="0.25">
      <c r="C2827" s="3"/>
      <c r="D2827" s="3"/>
      <c r="E2827" s="1"/>
      <c r="F2827" s="1"/>
      <c r="G2827" s="3"/>
      <c r="I2827" s="2"/>
      <c r="J2827" s="2"/>
      <c r="K2827" s="3"/>
      <c r="L2827" s="3"/>
    </row>
    <row r="2828" spans="3:12" x14ac:dyDescent="0.25">
      <c r="C2828" s="3"/>
      <c r="D2828" s="3"/>
      <c r="E2828" s="1"/>
      <c r="F2828" s="1"/>
      <c r="G2828" s="3"/>
      <c r="I2828" s="2"/>
      <c r="J2828" s="2"/>
      <c r="K2828" s="3"/>
      <c r="L2828" s="3"/>
    </row>
    <row r="2829" spans="3:12" x14ac:dyDescent="0.25">
      <c r="C2829" s="3"/>
      <c r="D2829" s="3"/>
      <c r="E2829" s="1"/>
      <c r="F2829" s="1"/>
      <c r="G2829" s="3"/>
      <c r="I2829" s="2"/>
      <c r="J2829" s="2"/>
      <c r="K2829" s="3"/>
      <c r="L2829" s="3"/>
    </row>
    <row r="2830" spans="3:12" x14ac:dyDescent="0.25">
      <c r="C2830" s="3"/>
      <c r="D2830" s="3"/>
      <c r="E2830" s="1"/>
      <c r="F2830" s="1"/>
      <c r="G2830" s="3"/>
      <c r="I2830" s="2"/>
      <c r="J2830" s="2"/>
      <c r="K2830" s="3"/>
      <c r="L2830" s="3"/>
    </row>
    <row r="2831" spans="3:12" x14ac:dyDescent="0.25">
      <c r="C2831" s="3"/>
      <c r="D2831" s="3"/>
      <c r="E2831" s="1"/>
      <c r="F2831" s="1"/>
      <c r="G2831" s="3"/>
      <c r="I2831" s="2"/>
      <c r="J2831" s="2"/>
      <c r="K2831" s="3"/>
      <c r="L2831" s="3"/>
    </row>
    <row r="2832" spans="3:12" x14ac:dyDescent="0.25">
      <c r="C2832" s="3"/>
      <c r="D2832" s="3"/>
      <c r="E2832" s="1"/>
      <c r="F2832" s="1"/>
      <c r="G2832" s="3"/>
      <c r="I2832" s="2"/>
      <c r="J2832" s="2"/>
      <c r="K2832" s="3"/>
      <c r="L2832" s="3"/>
    </row>
    <row r="2833" spans="3:12" x14ac:dyDescent="0.25">
      <c r="C2833" s="3"/>
      <c r="D2833" s="3"/>
      <c r="E2833" s="1"/>
      <c r="F2833" s="1"/>
      <c r="G2833" s="3"/>
      <c r="I2833" s="2"/>
      <c r="J2833" s="2"/>
      <c r="K2833" s="3"/>
      <c r="L2833" s="3"/>
    </row>
    <row r="2834" spans="3:12" x14ac:dyDescent="0.25">
      <c r="C2834" s="3"/>
      <c r="D2834" s="3"/>
      <c r="E2834" s="1"/>
      <c r="F2834" s="1"/>
      <c r="G2834" s="3"/>
      <c r="I2834" s="2"/>
      <c r="J2834" s="2"/>
      <c r="K2834" s="3"/>
      <c r="L2834" s="3"/>
    </row>
    <row r="2835" spans="3:12" x14ac:dyDescent="0.25">
      <c r="C2835" s="3"/>
      <c r="D2835" s="3"/>
      <c r="E2835" s="1"/>
      <c r="F2835" s="1"/>
      <c r="G2835" s="3"/>
      <c r="I2835" s="2"/>
      <c r="J2835" s="2"/>
      <c r="K2835" s="3"/>
      <c r="L2835" s="3"/>
    </row>
    <row r="2836" spans="3:12" x14ac:dyDescent="0.25">
      <c r="C2836" s="3"/>
      <c r="D2836" s="3"/>
      <c r="E2836" s="1"/>
      <c r="F2836" s="1"/>
      <c r="G2836" s="3"/>
      <c r="I2836" s="2"/>
      <c r="J2836" s="2"/>
      <c r="K2836" s="3"/>
      <c r="L2836" s="3"/>
    </row>
    <row r="2837" spans="3:12" x14ac:dyDescent="0.25">
      <c r="C2837" s="3"/>
      <c r="D2837" s="3"/>
      <c r="E2837" s="1"/>
      <c r="F2837" s="1"/>
      <c r="G2837" s="3"/>
      <c r="I2837" s="2"/>
      <c r="J2837" s="2"/>
      <c r="K2837" s="3"/>
      <c r="L2837" s="3"/>
    </row>
    <row r="2838" spans="3:12" x14ac:dyDescent="0.25">
      <c r="C2838" s="3"/>
      <c r="D2838" s="3"/>
      <c r="E2838" s="1"/>
      <c r="F2838" s="1"/>
      <c r="G2838" s="3"/>
      <c r="I2838" s="2"/>
      <c r="J2838" s="2"/>
      <c r="K2838" s="3"/>
      <c r="L2838" s="3"/>
    </row>
    <row r="2839" spans="3:12" x14ac:dyDescent="0.25">
      <c r="C2839" s="3"/>
      <c r="D2839" s="3"/>
      <c r="E2839" s="1"/>
      <c r="F2839" s="1"/>
      <c r="G2839" s="3"/>
      <c r="I2839" s="2"/>
      <c r="J2839" s="2"/>
      <c r="K2839" s="3"/>
      <c r="L2839" s="3"/>
    </row>
    <row r="2840" spans="3:12" x14ac:dyDescent="0.25">
      <c r="C2840" s="3"/>
      <c r="D2840" s="3"/>
      <c r="E2840" s="1"/>
      <c r="F2840" s="1"/>
      <c r="G2840" s="3"/>
      <c r="I2840" s="2"/>
      <c r="J2840" s="2"/>
      <c r="K2840" s="3"/>
      <c r="L2840" s="3"/>
    </row>
    <row r="2841" spans="3:12" x14ac:dyDescent="0.25">
      <c r="C2841" s="3"/>
      <c r="D2841" s="3"/>
      <c r="E2841" s="1"/>
      <c r="F2841" s="1"/>
      <c r="G2841" s="3"/>
      <c r="I2841" s="2"/>
      <c r="J2841" s="2"/>
      <c r="K2841" s="3"/>
      <c r="L2841" s="3"/>
    </row>
    <row r="2842" spans="3:12" x14ac:dyDescent="0.25">
      <c r="C2842" s="3"/>
      <c r="D2842" s="3"/>
      <c r="E2842" s="1"/>
      <c r="F2842" s="1"/>
      <c r="G2842" s="3"/>
      <c r="I2842" s="2"/>
      <c r="J2842" s="2"/>
      <c r="K2842" s="3"/>
      <c r="L2842" s="3"/>
    </row>
    <row r="2843" spans="3:12" x14ac:dyDescent="0.25">
      <c r="C2843" s="3"/>
      <c r="D2843" s="3"/>
      <c r="E2843" s="1"/>
      <c r="F2843" s="1"/>
      <c r="G2843" s="3"/>
      <c r="I2843" s="2"/>
      <c r="J2843" s="2"/>
      <c r="K2843" s="3"/>
      <c r="L2843" s="3"/>
    </row>
    <row r="2844" spans="3:12" x14ac:dyDescent="0.25">
      <c r="C2844" s="3"/>
      <c r="D2844" s="3"/>
      <c r="E2844" s="1"/>
      <c r="F2844" s="1"/>
      <c r="G2844" s="3"/>
      <c r="I2844" s="2"/>
      <c r="J2844" s="2"/>
      <c r="K2844" s="3"/>
      <c r="L2844" s="3"/>
    </row>
    <row r="2845" spans="3:12" x14ac:dyDescent="0.25">
      <c r="C2845" s="3"/>
      <c r="D2845" s="3"/>
      <c r="E2845" s="1"/>
      <c r="F2845" s="1"/>
      <c r="G2845" s="3"/>
      <c r="I2845" s="2"/>
      <c r="J2845" s="2"/>
      <c r="K2845" s="3"/>
      <c r="L2845" s="3"/>
    </row>
    <row r="2846" spans="3:12" x14ac:dyDescent="0.25">
      <c r="C2846" s="3"/>
      <c r="D2846" s="3"/>
      <c r="E2846" s="1"/>
      <c r="F2846" s="1"/>
      <c r="G2846" s="3"/>
      <c r="I2846" s="2"/>
      <c r="J2846" s="2"/>
      <c r="K2846" s="3"/>
      <c r="L2846" s="3"/>
    </row>
    <row r="2847" spans="3:12" x14ac:dyDescent="0.25">
      <c r="C2847" s="3"/>
      <c r="D2847" s="3"/>
      <c r="E2847" s="1"/>
      <c r="F2847" s="1"/>
      <c r="G2847" s="3"/>
      <c r="I2847" s="2"/>
      <c r="J2847" s="2"/>
      <c r="K2847" s="3"/>
      <c r="L2847" s="3"/>
    </row>
    <row r="2848" spans="3:12" x14ac:dyDescent="0.25">
      <c r="C2848" s="3"/>
      <c r="D2848" s="3"/>
      <c r="E2848" s="1"/>
      <c r="F2848" s="1"/>
      <c r="G2848" s="3"/>
      <c r="I2848" s="2"/>
      <c r="J2848" s="2"/>
      <c r="K2848" s="3"/>
      <c r="L2848" s="3"/>
    </row>
    <row r="2849" spans="3:12" x14ac:dyDescent="0.25">
      <c r="C2849" s="3"/>
      <c r="D2849" s="3"/>
      <c r="E2849" s="1"/>
      <c r="F2849" s="1"/>
      <c r="G2849" s="3"/>
      <c r="I2849" s="2"/>
      <c r="J2849" s="2"/>
      <c r="K2849" s="3"/>
      <c r="L2849" s="3"/>
    </row>
    <row r="2850" spans="3:12" x14ac:dyDescent="0.25">
      <c r="C2850" s="3"/>
      <c r="D2850" s="3"/>
      <c r="E2850" s="1"/>
      <c r="F2850" s="1"/>
      <c r="G2850" s="3"/>
      <c r="I2850" s="2"/>
      <c r="J2850" s="2"/>
      <c r="K2850" s="3"/>
      <c r="L2850" s="3"/>
    </row>
    <row r="2851" spans="3:12" x14ac:dyDescent="0.25">
      <c r="C2851" s="3"/>
      <c r="D2851" s="3"/>
      <c r="E2851" s="1"/>
      <c r="F2851" s="1"/>
      <c r="G2851" s="3"/>
      <c r="I2851" s="2"/>
      <c r="J2851" s="2"/>
      <c r="K2851" s="3"/>
      <c r="L2851" s="3"/>
    </row>
    <row r="2852" spans="3:12" x14ac:dyDescent="0.25">
      <c r="C2852" s="3"/>
      <c r="D2852" s="3"/>
      <c r="E2852" s="1"/>
      <c r="F2852" s="1"/>
      <c r="G2852" s="3"/>
      <c r="I2852" s="2"/>
      <c r="J2852" s="2"/>
      <c r="K2852" s="3"/>
      <c r="L2852" s="3"/>
    </row>
    <row r="2853" spans="3:12" x14ac:dyDescent="0.25">
      <c r="C2853" s="3"/>
      <c r="D2853" s="3"/>
      <c r="E2853" s="1"/>
      <c r="F2853" s="1"/>
      <c r="G2853" s="3"/>
      <c r="I2853" s="2"/>
      <c r="J2853" s="2"/>
      <c r="K2853" s="3"/>
      <c r="L2853" s="3"/>
    </row>
    <row r="2854" spans="3:12" x14ac:dyDescent="0.25">
      <c r="C2854" s="3"/>
      <c r="D2854" s="3"/>
      <c r="E2854" s="1"/>
      <c r="F2854" s="1"/>
      <c r="G2854" s="3"/>
      <c r="I2854" s="2"/>
      <c r="J2854" s="2"/>
      <c r="K2854" s="3"/>
      <c r="L2854" s="3"/>
    </row>
    <row r="2855" spans="3:12" x14ac:dyDescent="0.25">
      <c r="C2855" s="3"/>
      <c r="D2855" s="3"/>
      <c r="E2855" s="1"/>
      <c r="F2855" s="1"/>
      <c r="G2855" s="3"/>
      <c r="I2855" s="2"/>
      <c r="J2855" s="2"/>
      <c r="K2855" s="3"/>
      <c r="L2855" s="3"/>
    </row>
    <row r="2856" spans="3:12" x14ac:dyDescent="0.25">
      <c r="C2856" s="3"/>
      <c r="D2856" s="3"/>
      <c r="E2856" s="1"/>
      <c r="F2856" s="1"/>
      <c r="G2856" s="3"/>
      <c r="I2856" s="2"/>
      <c r="J2856" s="2"/>
      <c r="K2856" s="3"/>
      <c r="L2856" s="3"/>
    </row>
    <row r="2857" spans="3:12" x14ac:dyDescent="0.25">
      <c r="C2857" s="3"/>
      <c r="D2857" s="3"/>
      <c r="E2857" s="1"/>
      <c r="F2857" s="1"/>
      <c r="G2857" s="3"/>
      <c r="I2857" s="2"/>
      <c r="J2857" s="2"/>
      <c r="K2857" s="3"/>
      <c r="L2857" s="3"/>
    </row>
    <row r="2858" spans="3:12" x14ac:dyDescent="0.25">
      <c r="C2858" s="3"/>
      <c r="D2858" s="3"/>
      <c r="E2858" s="1"/>
      <c r="F2858" s="1"/>
      <c r="G2858" s="3"/>
      <c r="I2858" s="2"/>
      <c r="J2858" s="2"/>
      <c r="K2858" s="3"/>
      <c r="L2858" s="3"/>
    </row>
    <row r="2859" spans="3:12" x14ac:dyDescent="0.25">
      <c r="C2859" s="3"/>
      <c r="D2859" s="3"/>
      <c r="E2859" s="1"/>
      <c r="F2859" s="1"/>
      <c r="G2859" s="3"/>
      <c r="I2859" s="2"/>
      <c r="J2859" s="2"/>
      <c r="K2859" s="3"/>
      <c r="L2859" s="3"/>
    </row>
    <row r="2860" spans="3:12" x14ac:dyDescent="0.25">
      <c r="C2860" s="3"/>
      <c r="D2860" s="3"/>
      <c r="E2860" s="1"/>
      <c r="F2860" s="1"/>
      <c r="G2860" s="3"/>
      <c r="I2860" s="2"/>
      <c r="J2860" s="2"/>
      <c r="K2860" s="3"/>
      <c r="L2860" s="3"/>
    </row>
    <row r="2861" spans="3:12" x14ac:dyDescent="0.25">
      <c r="C2861" s="3"/>
      <c r="D2861" s="3"/>
      <c r="E2861" s="1"/>
      <c r="F2861" s="1"/>
      <c r="G2861" s="3"/>
      <c r="I2861" s="2"/>
      <c r="J2861" s="2"/>
      <c r="K2861" s="3"/>
      <c r="L2861" s="3"/>
    </row>
    <row r="2862" spans="3:12" x14ac:dyDescent="0.25">
      <c r="C2862" s="3"/>
      <c r="D2862" s="3"/>
      <c r="E2862" s="1"/>
      <c r="F2862" s="1"/>
      <c r="G2862" s="3"/>
      <c r="I2862" s="2"/>
      <c r="J2862" s="2"/>
      <c r="K2862" s="3"/>
      <c r="L2862" s="3"/>
    </row>
    <row r="2863" spans="3:12" x14ac:dyDescent="0.25">
      <c r="C2863" s="3"/>
      <c r="D2863" s="3"/>
      <c r="E2863" s="1"/>
      <c r="F2863" s="1"/>
      <c r="G2863" s="3"/>
      <c r="I2863" s="2"/>
      <c r="J2863" s="2"/>
      <c r="K2863" s="3"/>
      <c r="L2863" s="3"/>
    </row>
    <row r="2864" spans="3:12" x14ac:dyDescent="0.25">
      <c r="C2864" s="3"/>
      <c r="D2864" s="3"/>
      <c r="E2864" s="1"/>
      <c r="F2864" s="1"/>
      <c r="G2864" s="3"/>
      <c r="I2864" s="2"/>
      <c r="J2864" s="2"/>
      <c r="K2864" s="3"/>
      <c r="L2864" s="3"/>
    </row>
    <row r="2865" spans="3:12" x14ac:dyDescent="0.25">
      <c r="C2865" s="3"/>
      <c r="D2865" s="3"/>
      <c r="E2865" s="1"/>
      <c r="F2865" s="1"/>
      <c r="G2865" s="3"/>
      <c r="I2865" s="2"/>
      <c r="J2865" s="2"/>
      <c r="K2865" s="3"/>
      <c r="L2865" s="3"/>
    </row>
    <row r="2866" spans="3:12" x14ac:dyDescent="0.25">
      <c r="C2866" s="3"/>
      <c r="D2866" s="3"/>
      <c r="E2866" s="1"/>
      <c r="F2866" s="1"/>
      <c r="G2866" s="3"/>
      <c r="I2866" s="2"/>
      <c r="J2866" s="2"/>
      <c r="K2866" s="3"/>
      <c r="L2866" s="3"/>
    </row>
    <row r="2867" spans="3:12" x14ac:dyDescent="0.25">
      <c r="C2867" s="3"/>
      <c r="D2867" s="3"/>
      <c r="E2867" s="1"/>
      <c r="F2867" s="1"/>
      <c r="G2867" s="3"/>
      <c r="I2867" s="2"/>
      <c r="J2867" s="2"/>
      <c r="K2867" s="3"/>
      <c r="L2867" s="3"/>
    </row>
    <row r="2868" spans="3:12" x14ac:dyDescent="0.25">
      <c r="C2868" s="3"/>
      <c r="D2868" s="3"/>
      <c r="E2868" s="1"/>
      <c r="F2868" s="1"/>
      <c r="G2868" s="3"/>
      <c r="I2868" s="2"/>
      <c r="J2868" s="2"/>
      <c r="K2868" s="3"/>
      <c r="L2868" s="3"/>
    </row>
    <row r="2869" spans="3:12" x14ac:dyDescent="0.25">
      <c r="C2869" s="3"/>
      <c r="D2869" s="3"/>
      <c r="E2869" s="1"/>
      <c r="F2869" s="1"/>
      <c r="G2869" s="3"/>
      <c r="I2869" s="2"/>
      <c r="J2869" s="2"/>
      <c r="K2869" s="3"/>
      <c r="L2869" s="3"/>
    </row>
    <row r="2870" spans="3:12" x14ac:dyDescent="0.25">
      <c r="C2870" s="3"/>
      <c r="D2870" s="3"/>
      <c r="E2870" s="1"/>
      <c r="F2870" s="1"/>
      <c r="G2870" s="3"/>
      <c r="I2870" s="2"/>
      <c r="J2870" s="2"/>
      <c r="K2870" s="3"/>
      <c r="L2870" s="3"/>
    </row>
    <row r="2871" spans="3:12" x14ac:dyDescent="0.25">
      <c r="C2871" s="3"/>
      <c r="D2871" s="3"/>
      <c r="E2871" s="1"/>
      <c r="F2871" s="1"/>
      <c r="G2871" s="3"/>
      <c r="I2871" s="2"/>
      <c r="J2871" s="2"/>
      <c r="K2871" s="3"/>
      <c r="L2871" s="3"/>
    </row>
    <row r="2872" spans="3:12" x14ac:dyDescent="0.25">
      <c r="C2872" s="3"/>
      <c r="D2872" s="3"/>
      <c r="E2872" s="1"/>
      <c r="F2872" s="1"/>
      <c r="G2872" s="3"/>
      <c r="I2872" s="2"/>
      <c r="J2872" s="2"/>
      <c r="K2872" s="3"/>
      <c r="L2872" s="3"/>
    </row>
    <row r="2873" spans="3:12" x14ac:dyDescent="0.25">
      <c r="C2873" s="3"/>
      <c r="D2873" s="3"/>
      <c r="E2873" s="1"/>
      <c r="F2873" s="1"/>
      <c r="G2873" s="3"/>
      <c r="I2873" s="2"/>
      <c r="J2873" s="2"/>
      <c r="K2873" s="3"/>
      <c r="L2873" s="3"/>
    </row>
    <row r="2874" spans="3:12" x14ac:dyDescent="0.25">
      <c r="C2874" s="3"/>
      <c r="D2874" s="3"/>
      <c r="E2874" s="1"/>
      <c r="F2874" s="1"/>
      <c r="G2874" s="3"/>
      <c r="I2874" s="2"/>
      <c r="J2874" s="2"/>
      <c r="K2874" s="3"/>
      <c r="L2874" s="3"/>
    </row>
    <row r="2875" spans="3:12" x14ac:dyDescent="0.25">
      <c r="C2875" s="3"/>
      <c r="D2875" s="3"/>
      <c r="E2875" s="1"/>
      <c r="F2875" s="1"/>
      <c r="G2875" s="3"/>
      <c r="I2875" s="2"/>
      <c r="J2875" s="2"/>
      <c r="K2875" s="3"/>
      <c r="L2875" s="3"/>
    </row>
    <row r="2876" spans="3:12" x14ac:dyDescent="0.25">
      <c r="C2876" s="3"/>
      <c r="D2876" s="3"/>
      <c r="E2876" s="1"/>
      <c r="F2876" s="1"/>
      <c r="G2876" s="3"/>
      <c r="I2876" s="2"/>
      <c r="J2876" s="2"/>
      <c r="K2876" s="3"/>
      <c r="L2876" s="3"/>
    </row>
    <row r="2877" spans="3:12" x14ac:dyDescent="0.25">
      <c r="C2877" s="3"/>
      <c r="D2877" s="3"/>
      <c r="E2877" s="1"/>
      <c r="F2877" s="1"/>
      <c r="G2877" s="3"/>
      <c r="I2877" s="2"/>
      <c r="J2877" s="2"/>
      <c r="K2877" s="3"/>
      <c r="L2877" s="3"/>
    </row>
    <row r="2878" spans="3:12" x14ac:dyDescent="0.25">
      <c r="C2878" s="3"/>
      <c r="D2878" s="3"/>
      <c r="E2878" s="1"/>
      <c r="F2878" s="1"/>
      <c r="G2878" s="3"/>
      <c r="I2878" s="2"/>
      <c r="J2878" s="2"/>
      <c r="K2878" s="3"/>
      <c r="L2878" s="3"/>
    </row>
    <row r="2879" spans="3:12" x14ac:dyDescent="0.25">
      <c r="C2879" s="3"/>
      <c r="D2879" s="3"/>
      <c r="E2879" s="1"/>
      <c r="F2879" s="1"/>
      <c r="G2879" s="3"/>
      <c r="I2879" s="2"/>
      <c r="J2879" s="2"/>
      <c r="K2879" s="3"/>
      <c r="L2879" s="3"/>
    </row>
    <row r="2880" spans="3:12" x14ac:dyDescent="0.25">
      <c r="C2880" s="3"/>
      <c r="D2880" s="3"/>
      <c r="E2880" s="1"/>
      <c r="F2880" s="1"/>
      <c r="G2880" s="3"/>
      <c r="I2880" s="2"/>
      <c r="J2880" s="2"/>
      <c r="K2880" s="3"/>
      <c r="L2880" s="3"/>
    </row>
    <row r="2881" spans="3:12" x14ac:dyDescent="0.25">
      <c r="C2881" s="3"/>
      <c r="D2881" s="3"/>
      <c r="E2881" s="1"/>
      <c r="F2881" s="1"/>
      <c r="G2881" s="3"/>
      <c r="I2881" s="2"/>
      <c r="J2881" s="2"/>
      <c r="K2881" s="3"/>
      <c r="L2881" s="3"/>
    </row>
    <row r="2882" spans="3:12" x14ac:dyDescent="0.25">
      <c r="C2882" s="3"/>
      <c r="D2882" s="3"/>
      <c r="E2882" s="1"/>
      <c r="F2882" s="1"/>
      <c r="G2882" s="3"/>
      <c r="I2882" s="2"/>
      <c r="J2882" s="2"/>
      <c r="K2882" s="3"/>
      <c r="L2882" s="3"/>
    </row>
    <row r="2883" spans="3:12" x14ac:dyDescent="0.25">
      <c r="C2883" s="3"/>
      <c r="D2883" s="3"/>
      <c r="E2883" s="1"/>
      <c r="F2883" s="1"/>
      <c r="G2883" s="3"/>
      <c r="I2883" s="2"/>
      <c r="J2883" s="2"/>
      <c r="K2883" s="3"/>
      <c r="L2883" s="3"/>
    </row>
    <row r="2884" spans="3:12" x14ac:dyDescent="0.25">
      <c r="C2884" s="3"/>
      <c r="D2884" s="3"/>
      <c r="E2884" s="1"/>
      <c r="F2884" s="1"/>
      <c r="G2884" s="3"/>
      <c r="I2884" s="2"/>
      <c r="J2884" s="2"/>
      <c r="K2884" s="3"/>
      <c r="L2884" s="3"/>
    </row>
    <row r="2885" spans="3:12" x14ac:dyDescent="0.25">
      <c r="C2885" s="3"/>
      <c r="D2885" s="3"/>
      <c r="E2885" s="1"/>
      <c r="F2885" s="1"/>
      <c r="G2885" s="3"/>
      <c r="I2885" s="2"/>
      <c r="J2885" s="2"/>
      <c r="K2885" s="3"/>
      <c r="L2885" s="3"/>
    </row>
    <row r="2886" spans="3:12" x14ac:dyDescent="0.25">
      <c r="C2886" s="3"/>
      <c r="D2886" s="3"/>
      <c r="E2886" s="1"/>
      <c r="F2886" s="1"/>
      <c r="G2886" s="3"/>
      <c r="I2886" s="2"/>
      <c r="J2886" s="2"/>
      <c r="K2886" s="3"/>
      <c r="L2886" s="3"/>
    </row>
    <row r="2887" spans="3:12" x14ac:dyDescent="0.25">
      <c r="C2887" s="3"/>
      <c r="D2887" s="3"/>
      <c r="E2887" s="1"/>
      <c r="F2887" s="1"/>
      <c r="G2887" s="3"/>
      <c r="I2887" s="2"/>
      <c r="J2887" s="2"/>
      <c r="K2887" s="3"/>
      <c r="L2887" s="3"/>
    </row>
    <row r="2888" spans="3:12" x14ac:dyDescent="0.25">
      <c r="C2888" s="3"/>
      <c r="D2888" s="3"/>
      <c r="E2888" s="1"/>
      <c r="F2888" s="1"/>
      <c r="G2888" s="3"/>
      <c r="I2888" s="2"/>
      <c r="J2888" s="2"/>
      <c r="K2888" s="3"/>
      <c r="L2888" s="3"/>
    </row>
    <row r="2889" spans="3:12" x14ac:dyDescent="0.25">
      <c r="C2889" s="3"/>
      <c r="D2889" s="3"/>
      <c r="E2889" s="1"/>
      <c r="F2889" s="1"/>
      <c r="G2889" s="3"/>
      <c r="I2889" s="2"/>
      <c r="J2889" s="2"/>
      <c r="K2889" s="3"/>
      <c r="L2889" s="3"/>
    </row>
    <row r="2890" spans="3:12" x14ac:dyDescent="0.25">
      <c r="C2890" s="3"/>
      <c r="D2890" s="3"/>
      <c r="E2890" s="1"/>
      <c r="F2890" s="1"/>
      <c r="G2890" s="3"/>
      <c r="I2890" s="2"/>
      <c r="J2890" s="2"/>
      <c r="K2890" s="3"/>
      <c r="L2890" s="3"/>
    </row>
    <row r="2891" spans="3:12" x14ac:dyDescent="0.25">
      <c r="C2891" s="3"/>
      <c r="D2891" s="3"/>
      <c r="E2891" s="1"/>
      <c r="F2891" s="1"/>
      <c r="G2891" s="3"/>
      <c r="I2891" s="2"/>
      <c r="J2891" s="2"/>
      <c r="K2891" s="3"/>
      <c r="L2891" s="3"/>
    </row>
    <row r="2892" spans="3:12" x14ac:dyDescent="0.25">
      <c r="C2892" s="3"/>
      <c r="D2892" s="3"/>
      <c r="E2892" s="1"/>
      <c r="F2892" s="1"/>
      <c r="G2892" s="3"/>
      <c r="I2892" s="2"/>
      <c r="J2892" s="2"/>
      <c r="K2892" s="3"/>
      <c r="L2892" s="3"/>
    </row>
    <row r="2893" spans="3:12" x14ac:dyDescent="0.25">
      <c r="C2893" s="3"/>
      <c r="D2893" s="3"/>
      <c r="E2893" s="1"/>
      <c r="F2893" s="1"/>
      <c r="G2893" s="3"/>
      <c r="I2893" s="2"/>
      <c r="J2893" s="2"/>
      <c r="K2893" s="3"/>
      <c r="L2893" s="3"/>
    </row>
    <row r="2894" spans="3:12" x14ac:dyDescent="0.25">
      <c r="C2894" s="3"/>
      <c r="D2894" s="3"/>
      <c r="E2894" s="1"/>
      <c r="F2894" s="1"/>
      <c r="G2894" s="3"/>
      <c r="I2894" s="2"/>
      <c r="J2894" s="2"/>
      <c r="K2894" s="3"/>
      <c r="L2894" s="3"/>
    </row>
    <row r="2895" spans="3:12" x14ac:dyDescent="0.25">
      <c r="C2895" s="3"/>
      <c r="D2895" s="3"/>
      <c r="E2895" s="1"/>
      <c r="F2895" s="1"/>
      <c r="G2895" s="3"/>
      <c r="I2895" s="2"/>
      <c r="J2895" s="2"/>
      <c r="K2895" s="3"/>
      <c r="L2895" s="3"/>
    </row>
    <row r="2896" spans="3:12" x14ac:dyDescent="0.25">
      <c r="C2896" s="3"/>
      <c r="D2896" s="3"/>
      <c r="E2896" s="1"/>
      <c r="F2896" s="1"/>
      <c r="G2896" s="3"/>
      <c r="I2896" s="2"/>
      <c r="J2896" s="2"/>
      <c r="K2896" s="3"/>
      <c r="L2896" s="3"/>
    </row>
    <row r="2897" spans="3:12" x14ac:dyDescent="0.25">
      <c r="C2897" s="3"/>
      <c r="D2897" s="3"/>
      <c r="E2897" s="1"/>
      <c r="F2897" s="1"/>
      <c r="G2897" s="3"/>
      <c r="I2897" s="2"/>
      <c r="J2897" s="2"/>
      <c r="K2897" s="3"/>
      <c r="L2897" s="3"/>
    </row>
    <row r="2898" spans="3:12" x14ac:dyDescent="0.25">
      <c r="C2898" s="3"/>
      <c r="D2898" s="3"/>
      <c r="E2898" s="1"/>
      <c r="F2898" s="1"/>
      <c r="G2898" s="3"/>
      <c r="I2898" s="2"/>
      <c r="J2898" s="2"/>
      <c r="K2898" s="3"/>
      <c r="L2898" s="3"/>
    </row>
    <row r="2899" spans="3:12" x14ac:dyDescent="0.25">
      <c r="C2899" s="3"/>
      <c r="D2899" s="3"/>
      <c r="E2899" s="1"/>
      <c r="F2899" s="1"/>
      <c r="G2899" s="3"/>
      <c r="I2899" s="2"/>
      <c r="J2899" s="2"/>
      <c r="K2899" s="3"/>
      <c r="L2899" s="3"/>
    </row>
    <row r="2900" spans="3:12" x14ac:dyDescent="0.25">
      <c r="C2900" s="3"/>
      <c r="D2900" s="3"/>
      <c r="E2900" s="1"/>
      <c r="F2900" s="1"/>
      <c r="G2900" s="3"/>
      <c r="I2900" s="2"/>
      <c r="J2900" s="2"/>
      <c r="K2900" s="3"/>
      <c r="L2900" s="3"/>
    </row>
    <row r="2901" spans="3:12" x14ac:dyDescent="0.25">
      <c r="C2901" s="3"/>
      <c r="D2901" s="3"/>
      <c r="E2901" s="1"/>
      <c r="F2901" s="1"/>
      <c r="G2901" s="3"/>
      <c r="I2901" s="2"/>
      <c r="J2901" s="2"/>
      <c r="K2901" s="3"/>
      <c r="L2901" s="3"/>
    </row>
    <row r="2902" spans="3:12" x14ac:dyDescent="0.25">
      <c r="C2902" s="3"/>
      <c r="D2902" s="3"/>
      <c r="E2902" s="1"/>
      <c r="F2902" s="1"/>
      <c r="G2902" s="3"/>
      <c r="I2902" s="2"/>
      <c r="J2902" s="2"/>
      <c r="K2902" s="3"/>
      <c r="L2902" s="3"/>
    </row>
    <row r="2903" spans="3:12" x14ac:dyDescent="0.25">
      <c r="C2903" s="3"/>
      <c r="D2903" s="3"/>
      <c r="E2903" s="1"/>
      <c r="F2903" s="1"/>
      <c r="G2903" s="3"/>
      <c r="I2903" s="2"/>
      <c r="J2903" s="2"/>
      <c r="K2903" s="3"/>
      <c r="L2903" s="3"/>
    </row>
    <row r="2904" spans="3:12" x14ac:dyDescent="0.25">
      <c r="C2904" s="3"/>
      <c r="D2904" s="3"/>
      <c r="E2904" s="1"/>
      <c r="F2904" s="1"/>
      <c r="G2904" s="3"/>
      <c r="I2904" s="2"/>
      <c r="J2904" s="2"/>
      <c r="K2904" s="3"/>
      <c r="L2904" s="3"/>
    </row>
    <row r="2905" spans="3:12" x14ac:dyDescent="0.25">
      <c r="C2905" s="3"/>
      <c r="D2905" s="3"/>
      <c r="E2905" s="1"/>
      <c r="F2905" s="1"/>
      <c r="G2905" s="3"/>
      <c r="I2905" s="2"/>
      <c r="J2905" s="2"/>
      <c r="K2905" s="3"/>
      <c r="L2905" s="3"/>
    </row>
    <row r="2906" spans="3:12" x14ac:dyDescent="0.25">
      <c r="C2906" s="3"/>
      <c r="D2906" s="3"/>
      <c r="E2906" s="1"/>
      <c r="F2906" s="1"/>
      <c r="G2906" s="3"/>
      <c r="I2906" s="2"/>
      <c r="J2906" s="2"/>
      <c r="K2906" s="3"/>
      <c r="L2906" s="3"/>
    </row>
    <row r="2907" spans="3:12" x14ac:dyDescent="0.25">
      <c r="C2907" s="3"/>
      <c r="D2907" s="3"/>
      <c r="E2907" s="1"/>
      <c r="F2907" s="1"/>
      <c r="G2907" s="3"/>
      <c r="I2907" s="2"/>
      <c r="J2907" s="2"/>
      <c r="K2907" s="3"/>
      <c r="L2907" s="3"/>
    </row>
    <row r="2908" spans="3:12" x14ac:dyDescent="0.25">
      <c r="C2908" s="3"/>
      <c r="D2908" s="3"/>
      <c r="E2908" s="1"/>
      <c r="F2908" s="1"/>
      <c r="G2908" s="3"/>
      <c r="I2908" s="2"/>
      <c r="J2908" s="2"/>
      <c r="K2908" s="3"/>
      <c r="L2908" s="3"/>
    </row>
    <row r="2909" spans="3:12" x14ac:dyDescent="0.25">
      <c r="C2909" s="3"/>
      <c r="D2909" s="3"/>
      <c r="E2909" s="1"/>
      <c r="F2909" s="1"/>
      <c r="G2909" s="3"/>
      <c r="I2909" s="2"/>
      <c r="J2909" s="2"/>
      <c r="K2909" s="3"/>
      <c r="L2909" s="3"/>
    </row>
    <row r="2910" spans="3:12" x14ac:dyDescent="0.25">
      <c r="C2910" s="3"/>
      <c r="D2910" s="3"/>
      <c r="E2910" s="1"/>
      <c r="F2910" s="1"/>
      <c r="G2910" s="3"/>
      <c r="I2910" s="2"/>
      <c r="J2910" s="2"/>
      <c r="K2910" s="3"/>
      <c r="L2910" s="3"/>
    </row>
    <row r="2911" spans="3:12" x14ac:dyDescent="0.25">
      <c r="C2911" s="3"/>
      <c r="D2911" s="3"/>
      <c r="E2911" s="1"/>
      <c r="F2911" s="1"/>
      <c r="G2911" s="3"/>
      <c r="I2911" s="2"/>
      <c r="J2911" s="2"/>
      <c r="K2911" s="3"/>
      <c r="L2911" s="3"/>
    </row>
    <row r="2912" spans="3:12" x14ac:dyDescent="0.25">
      <c r="C2912" s="3"/>
      <c r="D2912" s="3"/>
      <c r="E2912" s="1"/>
      <c r="F2912" s="1"/>
      <c r="G2912" s="3"/>
      <c r="I2912" s="2"/>
      <c r="J2912" s="2"/>
      <c r="K2912" s="3"/>
      <c r="L2912" s="3"/>
    </row>
    <row r="2913" spans="3:12" x14ac:dyDescent="0.25">
      <c r="C2913" s="3"/>
      <c r="D2913" s="3"/>
      <c r="E2913" s="1"/>
      <c r="F2913" s="1"/>
      <c r="G2913" s="3"/>
      <c r="I2913" s="2"/>
      <c r="J2913" s="2"/>
      <c r="K2913" s="3"/>
      <c r="L2913" s="3"/>
    </row>
    <row r="2914" spans="3:12" x14ac:dyDescent="0.25">
      <c r="C2914" s="3"/>
      <c r="D2914" s="3"/>
      <c r="E2914" s="1"/>
      <c r="F2914" s="1"/>
      <c r="G2914" s="3"/>
      <c r="I2914" s="2"/>
      <c r="J2914" s="2"/>
      <c r="K2914" s="3"/>
      <c r="L2914" s="3"/>
    </row>
    <row r="2915" spans="3:12" x14ac:dyDescent="0.25">
      <c r="C2915" s="3"/>
      <c r="D2915" s="3"/>
      <c r="E2915" s="1"/>
      <c r="F2915" s="1"/>
      <c r="G2915" s="3"/>
      <c r="I2915" s="2"/>
      <c r="J2915" s="2"/>
      <c r="K2915" s="3"/>
      <c r="L2915" s="3"/>
    </row>
    <row r="2916" spans="3:12" x14ac:dyDescent="0.25">
      <c r="C2916" s="3"/>
      <c r="D2916" s="3"/>
      <c r="E2916" s="1"/>
      <c r="F2916" s="1"/>
      <c r="G2916" s="3"/>
      <c r="I2916" s="2"/>
      <c r="J2916" s="2"/>
      <c r="K2916" s="3"/>
      <c r="L2916" s="3"/>
    </row>
    <row r="2917" spans="3:12" x14ac:dyDescent="0.25">
      <c r="C2917" s="3"/>
      <c r="D2917" s="3"/>
      <c r="E2917" s="1"/>
      <c r="F2917" s="1"/>
      <c r="G2917" s="3"/>
      <c r="I2917" s="2"/>
      <c r="J2917" s="2"/>
      <c r="K2917" s="3"/>
      <c r="L2917" s="3"/>
    </row>
    <row r="2918" spans="3:12" x14ac:dyDescent="0.25">
      <c r="C2918" s="3"/>
      <c r="D2918" s="3"/>
      <c r="E2918" s="1"/>
      <c r="F2918" s="1"/>
      <c r="G2918" s="3"/>
      <c r="I2918" s="2"/>
      <c r="J2918" s="2"/>
      <c r="K2918" s="3"/>
      <c r="L2918" s="3"/>
    </row>
    <row r="2919" spans="3:12" x14ac:dyDescent="0.25">
      <c r="C2919" s="3"/>
      <c r="D2919" s="3"/>
      <c r="E2919" s="1"/>
      <c r="F2919" s="1"/>
      <c r="G2919" s="3"/>
      <c r="I2919" s="2"/>
      <c r="J2919" s="2"/>
      <c r="K2919" s="3"/>
      <c r="L2919" s="3"/>
    </row>
    <row r="2920" spans="3:12" x14ac:dyDescent="0.25">
      <c r="C2920" s="3"/>
      <c r="D2920" s="3"/>
      <c r="E2920" s="1"/>
      <c r="F2920" s="1"/>
      <c r="G2920" s="3"/>
      <c r="I2920" s="2"/>
      <c r="J2920" s="2"/>
      <c r="K2920" s="3"/>
      <c r="L2920" s="3"/>
    </row>
    <row r="2921" spans="3:12" x14ac:dyDescent="0.25">
      <c r="C2921" s="3"/>
      <c r="D2921" s="3"/>
      <c r="E2921" s="1"/>
      <c r="F2921" s="1"/>
      <c r="G2921" s="3"/>
      <c r="I2921" s="2"/>
      <c r="J2921" s="2"/>
      <c r="K2921" s="3"/>
      <c r="L2921" s="3"/>
    </row>
    <row r="2922" spans="3:12" x14ac:dyDescent="0.25">
      <c r="C2922" s="3"/>
      <c r="D2922" s="3"/>
      <c r="E2922" s="1"/>
      <c r="F2922" s="1"/>
      <c r="G2922" s="3"/>
      <c r="I2922" s="2"/>
      <c r="J2922" s="2"/>
      <c r="K2922" s="3"/>
      <c r="L2922" s="3"/>
    </row>
    <row r="2923" spans="3:12" x14ac:dyDescent="0.25">
      <c r="C2923" s="3"/>
      <c r="D2923" s="3"/>
      <c r="E2923" s="1"/>
      <c r="F2923" s="1"/>
      <c r="G2923" s="3"/>
      <c r="I2923" s="2"/>
      <c r="J2923" s="2"/>
      <c r="K2923" s="3"/>
      <c r="L2923" s="3"/>
    </row>
    <row r="2924" spans="3:12" x14ac:dyDescent="0.25">
      <c r="C2924" s="3"/>
      <c r="D2924" s="3"/>
      <c r="E2924" s="1"/>
      <c r="F2924" s="1"/>
      <c r="G2924" s="3"/>
      <c r="I2924" s="2"/>
      <c r="J2924" s="2"/>
      <c r="K2924" s="3"/>
      <c r="L2924" s="3"/>
    </row>
    <row r="2925" spans="3:12" x14ac:dyDescent="0.25">
      <c r="C2925" s="3"/>
      <c r="D2925" s="3"/>
      <c r="E2925" s="1"/>
      <c r="F2925" s="1"/>
      <c r="G2925" s="3"/>
      <c r="I2925" s="2"/>
      <c r="J2925" s="2"/>
      <c r="K2925" s="3"/>
      <c r="L2925" s="3"/>
    </row>
    <row r="2926" spans="3:12" x14ac:dyDescent="0.25">
      <c r="C2926" s="3"/>
      <c r="D2926" s="3"/>
      <c r="E2926" s="1"/>
      <c r="F2926" s="1"/>
      <c r="G2926" s="3"/>
      <c r="I2926" s="2"/>
      <c r="J2926" s="2"/>
      <c r="K2926" s="3"/>
      <c r="L2926" s="3"/>
    </row>
    <row r="2927" spans="3:12" x14ac:dyDescent="0.25">
      <c r="C2927" s="3"/>
      <c r="D2927" s="3"/>
      <c r="E2927" s="1"/>
      <c r="F2927" s="1"/>
      <c r="G2927" s="3"/>
      <c r="I2927" s="2"/>
      <c r="J2927" s="2"/>
      <c r="K2927" s="3"/>
      <c r="L2927" s="3"/>
    </row>
    <row r="2928" spans="3:12" x14ac:dyDescent="0.25">
      <c r="C2928" s="3"/>
      <c r="D2928" s="3"/>
      <c r="E2928" s="1"/>
      <c r="F2928" s="1"/>
      <c r="G2928" s="3"/>
      <c r="I2928" s="2"/>
      <c r="J2928" s="2"/>
      <c r="K2928" s="3"/>
      <c r="L2928" s="3"/>
    </row>
    <row r="2929" spans="3:12" x14ac:dyDescent="0.25">
      <c r="C2929" s="3"/>
      <c r="D2929" s="3"/>
      <c r="E2929" s="1"/>
      <c r="F2929" s="1"/>
      <c r="G2929" s="3"/>
      <c r="I2929" s="2"/>
      <c r="J2929" s="2"/>
      <c r="K2929" s="3"/>
      <c r="L2929" s="3"/>
    </row>
    <row r="2930" spans="3:12" x14ac:dyDescent="0.25">
      <c r="C2930" s="3"/>
      <c r="D2930" s="3"/>
      <c r="E2930" s="1"/>
      <c r="F2930" s="1"/>
      <c r="G2930" s="3"/>
      <c r="I2930" s="2"/>
      <c r="J2930" s="2"/>
      <c r="K2930" s="3"/>
      <c r="L2930" s="3"/>
    </row>
    <row r="2931" spans="3:12" x14ac:dyDescent="0.25">
      <c r="C2931" s="3"/>
      <c r="D2931" s="3"/>
      <c r="E2931" s="1"/>
      <c r="F2931" s="1"/>
      <c r="G2931" s="3"/>
      <c r="I2931" s="2"/>
      <c r="J2931" s="2"/>
      <c r="K2931" s="3"/>
      <c r="L2931" s="3"/>
    </row>
    <row r="2932" spans="3:12" x14ac:dyDescent="0.25">
      <c r="C2932" s="3"/>
      <c r="D2932" s="3"/>
      <c r="E2932" s="1"/>
      <c r="F2932" s="1"/>
      <c r="G2932" s="3"/>
      <c r="I2932" s="2"/>
      <c r="J2932" s="2"/>
      <c r="K2932" s="3"/>
      <c r="L2932" s="3"/>
    </row>
    <row r="2933" spans="3:12" x14ac:dyDescent="0.25">
      <c r="C2933" s="3"/>
      <c r="D2933" s="3"/>
      <c r="E2933" s="1"/>
      <c r="F2933" s="1"/>
      <c r="G2933" s="3"/>
      <c r="I2933" s="2"/>
      <c r="J2933" s="2"/>
      <c r="K2933" s="3"/>
      <c r="L2933" s="3"/>
    </row>
    <row r="2934" spans="3:12" x14ac:dyDescent="0.25">
      <c r="C2934" s="3"/>
      <c r="D2934" s="3"/>
      <c r="E2934" s="1"/>
      <c r="F2934" s="1"/>
      <c r="G2934" s="3"/>
      <c r="I2934" s="2"/>
      <c r="J2934" s="2"/>
      <c r="K2934" s="3"/>
      <c r="L2934" s="3"/>
    </row>
    <row r="2935" spans="3:12" x14ac:dyDescent="0.25">
      <c r="C2935" s="3"/>
      <c r="D2935" s="3"/>
      <c r="E2935" s="1"/>
      <c r="F2935" s="1"/>
      <c r="G2935" s="3"/>
      <c r="I2935" s="2"/>
      <c r="J2935" s="2"/>
      <c r="K2935" s="3"/>
      <c r="L2935" s="3"/>
    </row>
    <row r="2936" spans="3:12" x14ac:dyDescent="0.25">
      <c r="C2936" s="3"/>
      <c r="D2936" s="3"/>
      <c r="E2936" s="1"/>
      <c r="F2936" s="1"/>
      <c r="G2936" s="3"/>
      <c r="I2936" s="2"/>
      <c r="J2936" s="2"/>
      <c r="K2936" s="3"/>
      <c r="L2936" s="3"/>
    </row>
    <row r="2937" spans="3:12" x14ac:dyDescent="0.25">
      <c r="C2937" s="3"/>
      <c r="D2937" s="3"/>
      <c r="E2937" s="1"/>
      <c r="F2937" s="1"/>
      <c r="G2937" s="3"/>
      <c r="I2937" s="2"/>
      <c r="J2937" s="2"/>
      <c r="K2937" s="3"/>
      <c r="L2937" s="3"/>
    </row>
    <row r="2938" spans="3:12" x14ac:dyDescent="0.25">
      <c r="C2938" s="3"/>
      <c r="D2938" s="3"/>
      <c r="E2938" s="1"/>
      <c r="F2938" s="1"/>
      <c r="G2938" s="3"/>
      <c r="I2938" s="2"/>
      <c r="J2938" s="2"/>
      <c r="K2938" s="3"/>
      <c r="L2938" s="3"/>
    </row>
    <row r="2939" spans="3:12" x14ac:dyDescent="0.25">
      <c r="C2939" s="3"/>
      <c r="D2939" s="3"/>
      <c r="E2939" s="1"/>
      <c r="F2939" s="1"/>
      <c r="G2939" s="3"/>
      <c r="I2939" s="2"/>
      <c r="J2939" s="2"/>
      <c r="K2939" s="3"/>
      <c r="L2939" s="3"/>
    </row>
    <row r="2940" spans="3:12" x14ac:dyDescent="0.25">
      <c r="C2940" s="3"/>
      <c r="D2940" s="3"/>
      <c r="E2940" s="1"/>
      <c r="F2940" s="1"/>
      <c r="G2940" s="3"/>
      <c r="I2940" s="2"/>
      <c r="J2940" s="2"/>
      <c r="K2940" s="3"/>
      <c r="L2940" s="3"/>
    </row>
    <row r="2941" spans="3:12" x14ac:dyDescent="0.25">
      <c r="C2941" s="3"/>
      <c r="D2941" s="3"/>
      <c r="E2941" s="1"/>
      <c r="F2941" s="1"/>
      <c r="G2941" s="3"/>
      <c r="I2941" s="2"/>
      <c r="J2941" s="2"/>
      <c r="K2941" s="3"/>
      <c r="L2941" s="3"/>
    </row>
    <row r="2942" spans="3:12" x14ac:dyDescent="0.25">
      <c r="C2942" s="3"/>
      <c r="D2942" s="3"/>
      <c r="E2942" s="1"/>
      <c r="F2942" s="1"/>
      <c r="G2942" s="3"/>
      <c r="I2942" s="2"/>
      <c r="J2942" s="2"/>
      <c r="K2942" s="3"/>
      <c r="L2942" s="3"/>
    </row>
    <row r="2943" spans="3:12" x14ac:dyDescent="0.25">
      <c r="C2943" s="3"/>
      <c r="D2943" s="3"/>
      <c r="E2943" s="1"/>
      <c r="F2943" s="1"/>
      <c r="G2943" s="3"/>
      <c r="I2943" s="2"/>
      <c r="J2943" s="2"/>
      <c r="K2943" s="3"/>
      <c r="L2943" s="3"/>
    </row>
    <row r="2944" spans="3:12" x14ac:dyDescent="0.25">
      <c r="C2944" s="3"/>
      <c r="D2944" s="3"/>
      <c r="E2944" s="1"/>
      <c r="F2944" s="1"/>
      <c r="G2944" s="3"/>
      <c r="I2944" s="2"/>
      <c r="J2944" s="2"/>
      <c r="K2944" s="3"/>
      <c r="L2944" s="3"/>
    </row>
    <row r="2945" spans="3:12" x14ac:dyDescent="0.25">
      <c r="C2945" s="3"/>
      <c r="D2945" s="3"/>
      <c r="E2945" s="1"/>
      <c r="F2945" s="1"/>
      <c r="G2945" s="3"/>
      <c r="I2945" s="2"/>
      <c r="J2945" s="2"/>
      <c r="K2945" s="3"/>
      <c r="L2945" s="3"/>
    </row>
    <row r="2946" spans="3:12" x14ac:dyDescent="0.25">
      <c r="C2946" s="3"/>
      <c r="D2946" s="3"/>
      <c r="E2946" s="1"/>
      <c r="F2946" s="1"/>
      <c r="G2946" s="3"/>
      <c r="I2946" s="2"/>
      <c r="J2946" s="2"/>
      <c r="K2946" s="3"/>
      <c r="L2946" s="3"/>
    </row>
    <row r="2947" spans="3:12" x14ac:dyDescent="0.25">
      <c r="C2947" s="3"/>
      <c r="D2947" s="3"/>
      <c r="E2947" s="1"/>
      <c r="F2947" s="1"/>
      <c r="G2947" s="3"/>
      <c r="I2947" s="2"/>
      <c r="J2947" s="2"/>
      <c r="K2947" s="3"/>
      <c r="L2947" s="3"/>
    </row>
    <row r="2948" spans="3:12" x14ac:dyDescent="0.25">
      <c r="C2948" s="3"/>
      <c r="D2948" s="3"/>
      <c r="E2948" s="1"/>
      <c r="F2948" s="1"/>
      <c r="G2948" s="3"/>
      <c r="I2948" s="2"/>
      <c r="J2948" s="2"/>
      <c r="K2948" s="3"/>
      <c r="L2948" s="3"/>
    </row>
    <row r="2949" spans="3:12" x14ac:dyDescent="0.25">
      <c r="C2949" s="3"/>
      <c r="D2949" s="3"/>
      <c r="E2949" s="1"/>
      <c r="F2949" s="1"/>
      <c r="G2949" s="3"/>
      <c r="I2949" s="2"/>
      <c r="J2949" s="2"/>
      <c r="K2949" s="3"/>
      <c r="L2949" s="3"/>
    </row>
    <row r="2950" spans="3:12" x14ac:dyDescent="0.25">
      <c r="C2950" s="3"/>
      <c r="D2950" s="3"/>
      <c r="E2950" s="1"/>
      <c r="F2950" s="1"/>
      <c r="G2950" s="3"/>
      <c r="I2950" s="2"/>
      <c r="J2950" s="2"/>
      <c r="K2950" s="3"/>
      <c r="L2950" s="3"/>
    </row>
    <row r="2951" spans="3:12" x14ac:dyDescent="0.25">
      <c r="C2951" s="3"/>
      <c r="D2951" s="3"/>
      <c r="E2951" s="1"/>
      <c r="F2951" s="1"/>
      <c r="G2951" s="3"/>
      <c r="I2951" s="2"/>
      <c r="J2951" s="2"/>
      <c r="K2951" s="3"/>
      <c r="L2951" s="3"/>
    </row>
    <row r="2952" spans="3:12" x14ac:dyDescent="0.25">
      <c r="C2952" s="3"/>
      <c r="D2952" s="3"/>
      <c r="E2952" s="1"/>
      <c r="F2952" s="1"/>
      <c r="G2952" s="3"/>
      <c r="I2952" s="2"/>
      <c r="J2952" s="2"/>
      <c r="K2952" s="3"/>
      <c r="L2952" s="3"/>
    </row>
    <row r="2953" spans="3:12" x14ac:dyDescent="0.25">
      <c r="C2953" s="3"/>
      <c r="D2953" s="3"/>
      <c r="E2953" s="1"/>
      <c r="F2953" s="1"/>
      <c r="G2953" s="3"/>
      <c r="I2953" s="2"/>
      <c r="J2953" s="2"/>
      <c r="K2953" s="3"/>
      <c r="L2953" s="3"/>
    </row>
    <row r="2954" spans="3:12" x14ac:dyDescent="0.25">
      <c r="C2954" s="3"/>
      <c r="D2954" s="3"/>
      <c r="E2954" s="1"/>
      <c r="F2954" s="1"/>
      <c r="G2954" s="3"/>
      <c r="I2954" s="2"/>
      <c r="J2954" s="2"/>
      <c r="K2954" s="3"/>
      <c r="L2954" s="3"/>
    </row>
    <row r="2955" spans="3:12" x14ac:dyDescent="0.25">
      <c r="C2955" s="3"/>
      <c r="D2955" s="3"/>
      <c r="E2955" s="1"/>
      <c r="F2955" s="1"/>
      <c r="G2955" s="3"/>
      <c r="I2955" s="2"/>
      <c r="J2955" s="2"/>
      <c r="K2955" s="3"/>
      <c r="L2955" s="3"/>
    </row>
    <row r="2956" spans="3:12" x14ac:dyDescent="0.25">
      <c r="C2956" s="3"/>
      <c r="D2956" s="3"/>
      <c r="E2956" s="1"/>
      <c r="F2956" s="1"/>
      <c r="G2956" s="3"/>
      <c r="I2956" s="2"/>
      <c r="J2956" s="2"/>
      <c r="K2956" s="3"/>
      <c r="L2956" s="3"/>
    </row>
    <row r="2957" spans="3:12" x14ac:dyDescent="0.25">
      <c r="C2957" s="3"/>
      <c r="D2957" s="3"/>
      <c r="E2957" s="1"/>
      <c r="F2957" s="1"/>
      <c r="G2957" s="3"/>
      <c r="I2957" s="2"/>
      <c r="J2957" s="2"/>
      <c r="K2957" s="3"/>
      <c r="L2957" s="3"/>
    </row>
    <row r="2958" spans="3:12" x14ac:dyDescent="0.25">
      <c r="C2958" s="3"/>
      <c r="D2958" s="3"/>
      <c r="E2958" s="1"/>
      <c r="F2958" s="1"/>
      <c r="G2958" s="3"/>
      <c r="I2958" s="2"/>
      <c r="J2958" s="2"/>
      <c r="K2958" s="3"/>
      <c r="L2958" s="3"/>
    </row>
    <row r="2959" spans="3:12" x14ac:dyDescent="0.25">
      <c r="C2959" s="3"/>
      <c r="D2959" s="3"/>
      <c r="E2959" s="1"/>
      <c r="F2959" s="1"/>
      <c r="G2959" s="3"/>
      <c r="I2959" s="2"/>
      <c r="J2959" s="2"/>
      <c r="K2959" s="3"/>
      <c r="L2959" s="3"/>
    </row>
    <row r="2960" spans="3:12" x14ac:dyDescent="0.25">
      <c r="C2960" s="3"/>
      <c r="D2960" s="3"/>
      <c r="E2960" s="1"/>
      <c r="F2960" s="1"/>
      <c r="G2960" s="3"/>
      <c r="I2960" s="2"/>
      <c r="J2960" s="2"/>
      <c r="K2960" s="3"/>
      <c r="L2960" s="3"/>
    </row>
    <row r="2961" spans="3:12" x14ac:dyDescent="0.25">
      <c r="C2961" s="3"/>
      <c r="D2961" s="3"/>
      <c r="E2961" s="1"/>
      <c r="F2961" s="1"/>
      <c r="G2961" s="3"/>
      <c r="I2961" s="2"/>
      <c r="J2961" s="2"/>
      <c r="K2961" s="3"/>
      <c r="L2961" s="3"/>
    </row>
    <row r="2962" spans="3:12" x14ac:dyDescent="0.25">
      <c r="C2962" s="3"/>
      <c r="D2962" s="3"/>
      <c r="E2962" s="1"/>
      <c r="F2962" s="1"/>
      <c r="G2962" s="3"/>
      <c r="I2962" s="2"/>
      <c r="J2962" s="2"/>
      <c r="K2962" s="3"/>
      <c r="L2962" s="3"/>
    </row>
    <row r="2963" spans="3:12" x14ac:dyDescent="0.25">
      <c r="C2963" s="3"/>
      <c r="D2963" s="3"/>
      <c r="E2963" s="1"/>
      <c r="F2963" s="1"/>
      <c r="G2963" s="3"/>
      <c r="I2963" s="2"/>
      <c r="J2963" s="2"/>
      <c r="K2963" s="3"/>
      <c r="L2963" s="3"/>
    </row>
    <row r="2964" spans="3:12" x14ac:dyDescent="0.25">
      <c r="C2964" s="3"/>
      <c r="D2964" s="3"/>
      <c r="E2964" s="1"/>
      <c r="F2964" s="1"/>
      <c r="G2964" s="3"/>
      <c r="I2964" s="2"/>
      <c r="J2964" s="2"/>
      <c r="K2964" s="3"/>
      <c r="L2964" s="3"/>
    </row>
    <row r="2965" spans="3:12" x14ac:dyDescent="0.25">
      <c r="C2965" s="3"/>
      <c r="D2965" s="3"/>
      <c r="E2965" s="1"/>
      <c r="F2965" s="1"/>
      <c r="G2965" s="3"/>
      <c r="I2965" s="2"/>
      <c r="J2965" s="2"/>
      <c r="K2965" s="3"/>
      <c r="L2965" s="3"/>
    </row>
    <row r="2966" spans="3:12" x14ac:dyDescent="0.25">
      <c r="C2966" s="3"/>
      <c r="D2966" s="3"/>
      <c r="E2966" s="1"/>
      <c r="F2966" s="1"/>
      <c r="G2966" s="3"/>
      <c r="I2966" s="2"/>
      <c r="J2966" s="2"/>
      <c r="K2966" s="3"/>
      <c r="L2966" s="3"/>
    </row>
    <row r="2967" spans="3:12" x14ac:dyDescent="0.25">
      <c r="C2967" s="3"/>
      <c r="D2967" s="3"/>
      <c r="E2967" s="1"/>
      <c r="F2967" s="1"/>
      <c r="G2967" s="3"/>
      <c r="I2967" s="2"/>
      <c r="J2967" s="2"/>
      <c r="K2967" s="3"/>
      <c r="L2967" s="3"/>
    </row>
    <row r="2968" spans="3:12" x14ac:dyDescent="0.25">
      <c r="C2968" s="3"/>
      <c r="D2968" s="3"/>
      <c r="E2968" s="1"/>
      <c r="F2968" s="1"/>
      <c r="G2968" s="3"/>
      <c r="I2968" s="2"/>
      <c r="J2968" s="2"/>
      <c r="K2968" s="3"/>
      <c r="L2968" s="3"/>
    </row>
    <row r="2969" spans="3:12" x14ac:dyDescent="0.25">
      <c r="C2969" s="3"/>
      <c r="D2969" s="3"/>
      <c r="E2969" s="1"/>
      <c r="F2969" s="1"/>
      <c r="G2969" s="3"/>
      <c r="I2969" s="2"/>
      <c r="J2969" s="2"/>
      <c r="K2969" s="3"/>
      <c r="L2969" s="3"/>
    </row>
    <row r="2970" spans="3:12" x14ac:dyDescent="0.25">
      <c r="C2970" s="3"/>
      <c r="D2970" s="3"/>
      <c r="E2970" s="1"/>
      <c r="F2970" s="1"/>
      <c r="G2970" s="3"/>
      <c r="I2970" s="2"/>
      <c r="J2970" s="2"/>
      <c r="K2970" s="3"/>
      <c r="L2970" s="3"/>
    </row>
    <row r="2971" spans="3:12" x14ac:dyDescent="0.25">
      <c r="C2971" s="3"/>
      <c r="D2971" s="3"/>
      <c r="E2971" s="1"/>
      <c r="F2971" s="1"/>
      <c r="G2971" s="3"/>
      <c r="I2971" s="2"/>
      <c r="J2971" s="2"/>
      <c r="K2971" s="3"/>
      <c r="L2971" s="3"/>
    </row>
    <row r="2972" spans="3:12" x14ac:dyDescent="0.25">
      <c r="C2972" s="3"/>
      <c r="D2972" s="3"/>
      <c r="E2972" s="1"/>
      <c r="F2972" s="1"/>
      <c r="G2972" s="3"/>
      <c r="I2972" s="2"/>
      <c r="J2972" s="2"/>
      <c r="K2972" s="3"/>
      <c r="L2972" s="3"/>
    </row>
    <row r="2973" spans="3:12" x14ac:dyDescent="0.25">
      <c r="C2973" s="3"/>
      <c r="D2973" s="3"/>
      <c r="E2973" s="1"/>
      <c r="F2973" s="1"/>
      <c r="G2973" s="3"/>
      <c r="I2973" s="2"/>
      <c r="J2973" s="2"/>
      <c r="K2973" s="3"/>
      <c r="L2973" s="3"/>
    </row>
    <row r="2974" spans="3:12" x14ac:dyDescent="0.25">
      <c r="C2974" s="3"/>
      <c r="D2974" s="3"/>
      <c r="E2974" s="1"/>
      <c r="F2974" s="1"/>
      <c r="G2974" s="3"/>
      <c r="I2974" s="2"/>
      <c r="J2974" s="2"/>
      <c r="K2974" s="3"/>
      <c r="L2974" s="3"/>
    </row>
    <row r="2975" spans="3:12" x14ac:dyDescent="0.25">
      <c r="C2975" s="3"/>
      <c r="D2975" s="3"/>
      <c r="E2975" s="1"/>
      <c r="F2975" s="1"/>
      <c r="G2975" s="3"/>
      <c r="I2975" s="2"/>
      <c r="J2975" s="2"/>
      <c r="K2975" s="3"/>
      <c r="L2975" s="3"/>
    </row>
    <row r="2976" spans="3:12" x14ac:dyDescent="0.25">
      <c r="C2976" s="3"/>
      <c r="D2976" s="3"/>
      <c r="E2976" s="1"/>
      <c r="F2976" s="1"/>
      <c r="G2976" s="3"/>
      <c r="I2976" s="2"/>
      <c r="J2976" s="2"/>
      <c r="K2976" s="3"/>
      <c r="L2976" s="3"/>
    </row>
    <row r="2977" spans="3:12" x14ac:dyDescent="0.25">
      <c r="C2977" s="3"/>
      <c r="D2977" s="3"/>
      <c r="E2977" s="1"/>
      <c r="F2977" s="1"/>
      <c r="G2977" s="3"/>
      <c r="I2977" s="2"/>
      <c r="J2977" s="2"/>
      <c r="K2977" s="3"/>
      <c r="L2977" s="3"/>
    </row>
    <row r="2978" spans="3:12" x14ac:dyDescent="0.25">
      <c r="C2978" s="3"/>
      <c r="D2978" s="3"/>
      <c r="E2978" s="1"/>
      <c r="F2978" s="1"/>
      <c r="G2978" s="3"/>
      <c r="I2978" s="2"/>
      <c r="J2978" s="2"/>
      <c r="K2978" s="3"/>
      <c r="L2978" s="3"/>
    </row>
    <row r="2979" spans="3:12" x14ac:dyDescent="0.25">
      <c r="C2979" s="3"/>
      <c r="D2979" s="3"/>
      <c r="E2979" s="1"/>
      <c r="F2979" s="1"/>
      <c r="G2979" s="3"/>
      <c r="I2979" s="2"/>
      <c r="J2979" s="2"/>
      <c r="K2979" s="3"/>
      <c r="L2979" s="3"/>
    </row>
    <row r="2980" spans="3:12" x14ac:dyDescent="0.25">
      <c r="C2980" s="3"/>
      <c r="D2980" s="3"/>
      <c r="E2980" s="1"/>
      <c r="F2980" s="1"/>
      <c r="G2980" s="3"/>
      <c r="I2980" s="2"/>
      <c r="J2980" s="2"/>
      <c r="K2980" s="3"/>
      <c r="L2980" s="3"/>
    </row>
    <row r="2981" spans="3:12" x14ac:dyDescent="0.25">
      <c r="C2981" s="3"/>
      <c r="D2981" s="3"/>
      <c r="E2981" s="1"/>
      <c r="F2981" s="1"/>
      <c r="G2981" s="3"/>
      <c r="I2981" s="2"/>
      <c r="J2981" s="2"/>
      <c r="K2981" s="3"/>
      <c r="L2981" s="3"/>
    </row>
    <row r="2982" spans="3:12" x14ac:dyDescent="0.25">
      <c r="C2982" s="3"/>
      <c r="D2982" s="3"/>
      <c r="E2982" s="1"/>
      <c r="F2982" s="1"/>
      <c r="G2982" s="3"/>
      <c r="I2982" s="2"/>
      <c r="J2982" s="2"/>
      <c r="K2982" s="3"/>
      <c r="L2982" s="3"/>
    </row>
    <row r="2983" spans="3:12" x14ac:dyDescent="0.25">
      <c r="C2983" s="3"/>
      <c r="D2983" s="3"/>
      <c r="E2983" s="1"/>
      <c r="F2983" s="1"/>
      <c r="G2983" s="3"/>
      <c r="I2983" s="2"/>
      <c r="J2983" s="2"/>
      <c r="K2983" s="3"/>
      <c r="L2983" s="3"/>
    </row>
    <row r="2984" spans="3:12" x14ac:dyDescent="0.25">
      <c r="C2984" s="3"/>
      <c r="D2984" s="3"/>
      <c r="E2984" s="1"/>
      <c r="F2984" s="1"/>
      <c r="G2984" s="3"/>
      <c r="I2984" s="2"/>
      <c r="J2984" s="2"/>
      <c r="K2984" s="3"/>
      <c r="L2984" s="3"/>
    </row>
    <row r="2985" spans="3:12" x14ac:dyDescent="0.25">
      <c r="C2985" s="3"/>
      <c r="D2985" s="3"/>
      <c r="E2985" s="1"/>
      <c r="F2985" s="1"/>
      <c r="G2985" s="3"/>
      <c r="I2985" s="2"/>
      <c r="J2985" s="2"/>
      <c r="K2985" s="3"/>
      <c r="L2985" s="3"/>
    </row>
    <row r="2986" spans="3:12" x14ac:dyDescent="0.25">
      <c r="C2986" s="3"/>
      <c r="D2986" s="3"/>
      <c r="E2986" s="1"/>
      <c r="F2986" s="1"/>
      <c r="G2986" s="3"/>
      <c r="I2986" s="2"/>
      <c r="J2986" s="2"/>
      <c r="K2986" s="3"/>
      <c r="L2986" s="3"/>
    </row>
    <row r="2987" spans="3:12" x14ac:dyDescent="0.25">
      <c r="C2987" s="3"/>
      <c r="D2987" s="3"/>
      <c r="E2987" s="1"/>
      <c r="F2987" s="1"/>
      <c r="G2987" s="3"/>
      <c r="I2987" s="2"/>
      <c r="J2987" s="2"/>
      <c r="K2987" s="3"/>
      <c r="L2987" s="3"/>
    </row>
    <row r="2988" spans="3:12" x14ac:dyDescent="0.25">
      <c r="C2988" s="3"/>
      <c r="D2988" s="3"/>
      <c r="E2988" s="1"/>
      <c r="F2988" s="1"/>
      <c r="G2988" s="3"/>
      <c r="I2988" s="2"/>
      <c r="J2988" s="2"/>
      <c r="K2988" s="3"/>
      <c r="L2988" s="3"/>
    </row>
    <row r="2989" spans="3:12" x14ac:dyDescent="0.25">
      <c r="C2989" s="3"/>
      <c r="D2989" s="3"/>
      <c r="E2989" s="1"/>
      <c r="F2989" s="1"/>
      <c r="G2989" s="3"/>
      <c r="I2989" s="2"/>
      <c r="J2989" s="2"/>
      <c r="K2989" s="3"/>
      <c r="L2989" s="3"/>
    </row>
    <row r="2990" spans="3:12" x14ac:dyDescent="0.25">
      <c r="C2990" s="3"/>
      <c r="D2990" s="3"/>
      <c r="E2990" s="1"/>
      <c r="F2990" s="1"/>
      <c r="G2990" s="3"/>
      <c r="I2990" s="2"/>
      <c r="J2990" s="2"/>
      <c r="K2990" s="3"/>
      <c r="L2990" s="3"/>
    </row>
    <row r="2991" spans="3:12" x14ac:dyDescent="0.25">
      <c r="C2991" s="3"/>
      <c r="D2991" s="3"/>
      <c r="E2991" s="1"/>
      <c r="F2991" s="1"/>
      <c r="G2991" s="3"/>
      <c r="I2991" s="2"/>
      <c r="J2991" s="2"/>
      <c r="K2991" s="3"/>
      <c r="L2991" s="3"/>
    </row>
    <row r="2992" spans="3:12" x14ac:dyDescent="0.25">
      <c r="C2992" s="3"/>
      <c r="D2992" s="3"/>
      <c r="E2992" s="1"/>
      <c r="F2992" s="1"/>
      <c r="G2992" s="3"/>
      <c r="I2992" s="2"/>
      <c r="J2992" s="2"/>
      <c r="K2992" s="3"/>
      <c r="L2992" s="3"/>
    </row>
    <row r="2993" spans="3:12" x14ac:dyDescent="0.25">
      <c r="C2993" s="3"/>
      <c r="D2993" s="3"/>
      <c r="E2993" s="1"/>
      <c r="F2993" s="1"/>
      <c r="G2993" s="3"/>
      <c r="I2993" s="2"/>
      <c r="J2993" s="2"/>
      <c r="K2993" s="3"/>
      <c r="L2993" s="3"/>
    </row>
    <row r="2994" spans="3:12" x14ac:dyDescent="0.25">
      <c r="C2994" s="3"/>
      <c r="D2994" s="3"/>
      <c r="E2994" s="1"/>
      <c r="F2994" s="1"/>
      <c r="G2994" s="3"/>
      <c r="I2994" s="2"/>
      <c r="J2994" s="2"/>
      <c r="K2994" s="3"/>
      <c r="L2994" s="3"/>
    </row>
    <row r="2995" spans="3:12" x14ac:dyDescent="0.25">
      <c r="C2995" s="3"/>
      <c r="D2995" s="3"/>
      <c r="E2995" s="1"/>
      <c r="F2995" s="1"/>
      <c r="G2995" s="3"/>
      <c r="I2995" s="2"/>
      <c r="J2995" s="2"/>
      <c r="K2995" s="3"/>
      <c r="L2995" s="3"/>
    </row>
    <row r="2996" spans="3:12" x14ac:dyDescent="0.25">
      <c r="C2996" s="3"/>
      <c r="D2996" s="3"/>
      <c r="E2996" s="1"/>
      <c r="F2996" s="1"/>
      <c r="G2996" s="3"/>
      <c r="I2996" s="2"/>
      <c r="J2996" s="2"/>
      <c r="K2996" s="3"/>
      <c r="L2996" s="3"/>
    </row>
    <row r="2997" spans="3:12" x14ac:dyDescent="0.25">
      <c r="C2997" s="3"/>
      <c r="D2997" s="3"/>
      <c r="E2997" s="1"/>
      <c r="F2997" s="1"/>
      <c r="G2997" s="3"/>
      <c r="I2997" s="2"/>
      <c r="J2997" s="2"/>
      <c r="K2997" s="3"/>
      <c r="L2997" s="3"/>
    </row>
    <row r="2998" spans="3:12" x14ac:dyDescent="0.25">
      <c r="C2998" s="3"/>
      <c r="D2998" s="3"/>
      <c r="E2998" s="1"/>
      <c r="F2998" s="1"/>
      <c r="G2998" s="3"/>
      <c r="I2998" s="2"/>
      <c r="J2998" s="2"/>
      <c r="K2998" s="3"/>
      <c r="L2998" s="3"/>
    </row>
    <row r="2999" spans="3:12" x14ac:dyDescent="0.25">
      <c r="C2999" s="3"/>
      <c r="D2999" s="3"/>
      <c r="E2999" s="1"/>
      <c r="F2999" s="1"/>
      <c r="G2999" s="3"/>
      <c r="I2999" s="2"/>
      <c r="J2999" s="2"/>
      <c r="K2999" s="3"/>
      <c r="L2999" s="3"/>
    </row>
    <row r="3000" spans="3:12" x14ac:dyDescent="0.25">
      <c r="C3000" s="3"/>
      <c r="D3000" s="3"/>
      <c r="E3000" s="1"/>
      <c r="F3000" s="1"/>
      <c r="G3000" s="3"/>
      <c r="I3000" s="2"/>
      <c r="J3000" s="2"/>
      <c r="K3000" s="3"/>
      <c r="L3000" s="3"/>
    </row>
    <row r="3001" spans="3:12" x14ac:dyDescent="0.25">
      <c r="C3001" s="3"/>
      <c r="D3001" s="3"/>
      <c r="E3001" s="1"/>
      <c r="F3001" s="1"/>
      <c r="G3001" s="3"/>
      <c r="I3001" s="2"/>
      <c r="J3001" s="2"/>
      <c r="K3001" s="3"/>
      <c r="L3001" s="3"/>
    </row>
    <row r="3002" spans="3:12" x14ac:dyDescent="0.25">
      <c r="C3002" s="3"/>
      <c r="D3002" s="3"/>
      <c r="E3002" s="1"/>
      <c r="F3002" s="1"/>
      <c r="G3002" s="3"/>
      <c r="I3002" s="2"/>
      <c r="J3002" s="2"/>
      <c r="K3002" s="3"/>
      <c r="L3002" s="3"/>
    </row>
    <row r="3003" spans="3:12" x14ac:dyDescent="0.25">
      <c r="C3003" s="3"/>
      <c r="D3003" s="3"/>
      <c r="E3003" s="1"/>
      <c r="F3003" s="1"/>
      <c r="G3003" s="3"/>
      <c r="I3003" s="2"/>
      <c r="J3003" s="2"/>
      <c r="K3003" s="3"/>
      <c r="L3003" s="3"/>
    </row>
    <row r="3004" spans="3:12" x14ac:dyDescent="0.25">
      <c r="C3004" s="3"/>
      <c r="D3004" s="3"/>
      <c r="E3004" s="1"/>
      <c r="F3004" s="1"/>
      <c r="G3004" s="3"/>
      <c r="I3004" s="2"/>
      <c r="J3004" s="2"/>
      <c r="K3004" s="3"/>
      <c r="L3004" s="3"/>
    </row>
    <row r="3005" spans="3:12" x14ac:dyDescent="0.25">
      <c r="C3005" s="3"/>
      <c r="D3005" s="3"/>
      <c r="E3005" s="1"/>
      <c r="F3005" s="1"/>
      <c r="G3005" s="3"/>
      <c r="I3005" s="2"/>
      <c r="J3005" s="2"/>
      <c r="K3005" s="3"/>
      <c r="L3005" s="3"/>
    </row>
    <row r="3006" spans="3:12" x14ac:dyDescent="0.25">
      <c r="C3006" s="3"/>
      <c r="D3006" s="3"/>
      <c r="E3006" s="1"/>
      <c r="F3006" s="1"/>
      <c r="G3006" s="3"/>
      <c r="I3006" s="2"/>
      <c r="J3006" s="2"/>
      <c r="K3006" s="3"/>
      <c r="L3006" s="3"/>
    </row>
    <row r="3007" spans="3:12" x14ac:dyDescent="0.25">
      <c r="C3007" s="3"/>
      <c r="D3007" s="3"/>
      <c r="E3007" s="1"/>
      <c r="F3007" s="1"/>
      <c r="G3007" s="3"/>
      <c r="I3007" s="2"/>
      <c r="J3007" s="2"/>
      <c r="K3007" s="3"/>
      <c r="L3007" s="3"/>
    </row>
    <row r="3008" spans="3:12" x14ac:dyDescent="0.25">
      <c r="C3008" s="3"/>
      <c r="D3008" s="3"/>
      <c r="E3008" s="1"/>
      <c r="F3008" s="1"/>
      <c r="G3008" s="3"/>
      <c r="I3008" s="2"/>
      <c r="J3008" s="2"/>
      <c r="K3008" s="3"/>
      <c r="L3008" s="3"/>
    </row>
    <row r="3009" spans="3:12" x14ac:dyDescent="0.25">
      <c r="C3009" s="3"/>
      <c r="D3009" s="3"/>
      <c r="E3009" s="1"/>
      <c r="F3009" s="1"/>
      <c r="G3009" s="3"/>
      <c r="I3009" s="2"/>
      <c r="J3009" s="2"/>
      <c r="K3009" s="3"/>
      <c r="L3009" s="3"/>
    </row>
    <row r="3010" spans="3:12" x14ac:dyDescent="0.25">
      <c r="C3010" s="3"/>
      <c r="D3010" s="3"/>
      <c r="E3010" s="1"/>
      <c r="F3010" s="1"/>
      <c r="G3010" s="3"/>
      <c r="I3010" s="2"/>
      <c r="J3010" s="2"/>
      <c r="K3010" s="3"/>
      <c r="L3010" s="3"/>
    </row>
    <row r="3011" spans="3:12" x14ac:dyDescent="0.25">
      <c r="C3011" s="3"/>
      <c r="D3011" s="3"/>
      <c r="E3011" s="1"/>
      <c r="F3011" s="1"/>
      <c r="G3011" s="3"/>
      <c r="I3011" s="2"/>
      <c r="J3011" s="2"/>
      <c r="K3011" s="3"/>
      <c r="L3011" s="3"/>
    </row>
    <row r="3012" spans="3:12" x14ac:dyDescent="0.25">
      <c r="C3012" s="3"/>
      <c r="D3012" s="3"/>
      <c r="E3012" s="1"/>
      <c r="F3012" s="1"/>
      <c r="G3012" s="3"/>
      <c r="I3012" s="2"/>
      <c r="J3012" s="2"/>
      <c r="K3012" s="3"/>
      <c r="L3012" s="3"/>
    </row>
    <row r="3013" spans="3:12" x14ac:dyDescent="0.25">
      <c r="C3013" s="3"/>
      <c r="D3013" s="3"/>
      <c r="E3013" s="1"/>
      <c r="F3013" s="1"/>
      <c r="G3013" s="3"/>
      <c r="I3013" s="2"/>
      <c r="J3013" s="2"/>
      <c r="K3013" s="3"/>
      <c r="L3013" s="3"/>
    </row>
    <row r="3014" spans="3:12" x14ac:dyDescent="0.25">
      <c r="C3014" s="3"/>
      <c r="D3014" s="3"/>
      <c r="E3014" s="1"/>
      <c r="F3014" s="1"/>
      <c r="G3014" s="3"/>
      <c r="I3014" s="2"/>
      <c r="J3014" s="2"/>
      <c r="K3014" s="3"/>
      <c r="L3014" s="3"/>
    </row>
    <row r="3015" spans="3:12" x14ac:dyDescent="0.25">
      <c r="C3015" s="3"/>
      <c r="D3015" s="3"/>
      <c r="E3015" s="1"/>
      <c r="F3015" s="1"/>
      <c r="G3015" s="3"/>
      <c r="I3015" s="2"/>
      <c r="J3015" s="2"/>
      <c r="K3015" s="3"/>
      <c r="L3015" s="3"/>
    </row>
    <row r="3016" spans="3:12" x14ac:dyDescent="0.25">
      <c r="C3016" s="3"/>
      <c r="D3016" s="3"/>
      <c r="E3016" s="1"/>
      <c r="F3016" s="1"/>
      <c r="G3016" s="3"/>
      <c r="I3016" s="2"/>
      <c r="J3016" s="2"/>
      <c r="K3016" s="3"/>
      <c r="L3016" s="3"/>
    </row>
    <row r="3017" spans="3:12" x14ac:dyDescent="0.25">
      <c r="C3017" s="3"/>
      <c r="D3017" s="3"/>
      <c r="E3017" s="1"/>
      <c r="F3017" s="1"/>
      <c r="G3017" s="3"/>
      <c r="I3017" s="2"/>
      <c r="J3017" s="2"/>
      <c r="K3017" s="3"/>
      <c r="L3017" s="3"/>
    </row>
    <row r="3018" spans="3:12" x14ac:dyDescent="0.25">
      <c r="C3018" s="3"/>
      <c r="D3018" s="3"/>
      <c r="E3018" s="1"/>
      <c r="F3018" s="1"/>
      <c r="G3018" s="3"/>
      <c r="I3018" s="2"/>
      <c r="J3018" s="2"/>
      <c r="K3018" s="3"/>
      <c r="L3018" s="3"/>
    </row>
    <row r="3019" spans="3:12" x14ac:dyDescent="0.25">
      <c r="C3019" s="3"/>
      <c r="D3019" s="3"/>
      <c r="E3019" s="1"/>
      <c r="F3019" s="1"/>
      <c r="G3019" s="3"/>
      <c r="I3019" s="2"/>
      <c r="J3019" s="2"/>
      <c r="K3019" s="3"/>
      <c r="L3019" s="3"/>
    </row>
    <row r="3020" spans="3:12" x14ac:dyDescent="0.25">
      <c r="C3020" s="3"/>
      <c r="D3020" s="3"/>
      <c r="E3020" s="1"/>
      <c r="F3020" s="1"/>
      <c r="G3020" s="3"/>
      <c r="I3020" s="2"/>
      <c r="J3020" s="2"/>
      <c r="K3020" s="3"/>
      <c r="L3020" s="3"/>
    </row>
    <row r="3021" spans="3:12" x14ac:dyDescent="0.25">
      <c r="C3021" s="3"/>
      <c r="D3021" s="3"/>
      <c r="E3021" s="1"/>
      <c r="F3021" s="1"/>
      <c r="G3021" s="3"/>
      <c r="I3021" s="2"/>
      <c r="J3021" s="2"/>
      <c r="K3021" s="3"/>
      <c r="L3021" s="3"/>
    </row>
    <row r="3022" spans="3:12" x14ac:dyDescent="0.25">
      <c r="C3022" s="3"/>
      <c r="D3022" s="3"/>
      <c r="E3022" s="1"/>
      <c r="F3022" s="1"/>
      <c r="G3022" s="3"/>
      <c r="I3022" s="2"/>
      <c r="J3022" s="2"/>
      <c r="K3022" s="3"/>
      <c r="L3022" s="3"/>
    </row>
    <row r="3023" spans="3:12" x14ac:dyDescent="0.25">
      <c r="C3023" s="3"/>
      <c r="D3023" s="3"/>
      <c r="E3023" s="1"/>
      <c r="F3023" s="1"/>
      <c r="G3023" s="3"/>
      <c r="I3023" s="2"/>
      <c r="J3023" s="2"/>
      <c r="K3023" s="3"/>
      <c r="L3023" s="3"/>
    </row>
    <row r="3024" spans="3:12" x14ac:dyDescent="0.25">
      <c r="C3024" s="3"/>
      <c r="D3024" s="3"/>
      <c r="E3024" s="1"/>
      <c r="F3024" s="1"/>
      <c r="G3024" s="3"/>
      <c r="I3024" s="2"/>
      <c r="J3024" s="2"/>
      <c r="K3024" s="3"/>
      <c r="L3024" s="3"/>
    </row>
    <row r="3025" spans="3:12" x14ac:dyDescent="0.25">
      <c r="C3025" s="3"/>
      <c r="D3025" s="3"/>
      <c r="E3025" s="1"/>
      <c r="F3025" s="1"/>
      <c r="G3025" s="3"/>
      <c r="I3025" s="2"/>
      <c r="J3025" s="2"/>
      <c r="K3025" s="3"/>
      <c r="L3025" s="3"/>
    </row>
    <row r="3026" spans="3:12" x14ac:dyDescent="0.25">
      <c r="C3026" s="3"/>
      <c r="D3026" s="3"/>
      <c r="E3026" s="1"/>
      <c r="F3026" s="1"/>
      <c r="G3026" s="3"/>
      <c r="I3026" s="2"/>
      <c r="J3026" s="2"/>
      <c r="K3026" s="3"/>
      <c r="L3026" s="3"/>
    </row>
    <row r="3027" spans="3:12" x14ac:dyDescent="0.25">
      <c r="C3027" s="3"/>
      <c r="D3027" s="3"/>
      <c r="E3027" s="1"/>
      <c r="F3027" s="1"/>
      <c r="G3027" s="3"/>
      <c r="I3027" s="2"/>
      <c r="J3027" s="2"/>
      <c r="K3027" s="3"/>
      <c r="L3027" s="3"/>
    </row>
    <row r="3028" spans="3:12" x14ac:dyDescent="0.25">
      <c r="C3028" s="3"/>
      <c r="D3028" s="3"/>
      <c r="E3028" s="1"/>
      <c r="F3028" s="1"/>
      <c r="G3028" s="3"/>
      <c r="I3028" s="2"/>
      <c r="J3028" s="2"/>
      <c r="K3028" s="3"/>
      <c r="L3028" s="3"/>
    </row>
    <row r="3029" spans="3:12" x14ac:dyDescent="0.25">
      <c r="C3029" s="3"/>
      <c r="D3029" s="3"/>
      <c r="E3029" s="1"/>
      <c r="F3029" s="1"/>
      <c r="G3029" s="3"/>
      <c r="I3029" s="2"/>
      <c r="J3029" s="2"/>
      <c r="K3029" s="3"/>
      <c r="L3029" s="3"/>
    </row>
    <row r="3030" spans="3:12" x14ac:dyDescent="0.25">
      <c r="C3030" s="3"/>
      <c r="D3030" s="3"/>
      <c r="E3030" s="1"/>
      <c r="F3030" s="1"/>
      <c r="G3030" s="3"/>
      <c r="I3030" s="2"/>
      <c r="J3030" s="2"/>
      <c r="K3030" s="3"/>
      <c r="L3030" s="3"/>
    </row>
    <row r="3031" spans="3:12" x14ac:dyDescent="0.25">
      <c r="C3031" s="3"/>
      <c r="D3031" s="3"/>
      <c r="E3031" s="1"/>
      <c r="F3031" s="1"/>
      <c r="G3031" s="3"/>
      <c r="I3031" s="2"/>
      <c r="J3031" s="2"/>
      <c r="K3031" s="3"/>
      <c r="L3031" s="3"/>
    </row>
    <row r="3032" spans="3:12" x14ac:dyDescent="0.25">
      <c r="C3032" s="3"/>
      <c r="D3032" s="3"/>
      <c r="E3032" s="1"/>
      <c r="F3032" s="1"/>
      <c r="G3032" s="3"/>
      <c r="I3032" s="2"/>
      <c r="J3032" s="2"/>
      <c r="K3032" s="3"/>
      <c r="L3032" s="3"/>
    </row>
    <row r="3033" spans="3:12" x14ac:dyDescent="0.25">
      <c r="C3033" s="3"/>
      <c r="D3033" s="3"/>
      <c r="E3033" s="1"/>
      <c r="F3033" s="1"/>
      <c r="G3033" s="3"/>
      <c r="I3033" s="2"/>
      <c r="J3033" s="2"/>
      <c r="K3033" s="3"/>
      <c r="L3033" s="3"/>
    </row>
    <row r="3034" spans="3:12" x14ac:dyDescent="0.25">
      <c r="C3034" s="3"/>
      <c r="D3034" s="3"/>
      <c r="E3034" s="1"/>
      <c r="F3034" s="1"/>
      <c r="G3034" s="3"/>
      <c r="I3034" s="2"/>
      <c r="J3034" s="2"/>
      <c r="K3034" s="3"/>
      <c r="L3034" s="3"/>
    </row>
    <row r="3035" spans="3:12" x14ac:dyDescent="0.25">
      <c r="C3035" s="3"/>
      <c r="D3035" s="3"/>
      <c r="E3035" s="1"/>
      <c r="F3035" s="1"/>
      <c r="G3035" s="3"/>
      <c r="I3035" s="2"/>
      <c r="J3035" s="2"/>
      <c r="K3035" s="3"/>
      <c r="L3035" s="3"/>
    </row>
    <row r="3036" spans="3:12" x14ac:dyDescent="0.25">
      <c r="C3036" s="3"/>
      <c r="D3036" s="3"/>
      <c r="E3036" s="1"/>
      <c r="F3036" s="1"/>
      <c r="G3036" s="3"/>
      <c r="I3036" s="2"/>
      <c r="J3036" s="2"/>
      <c r="K3036" s="3"/>
      <c r="L3036" s="3"/>
    </row>
    <row r="3037" spans="3:12" x14ac:dyDescent="0.25">
      <c r="C3037" s="3"/>
      <c r="D3037" s="3"/>
      <c r="E3037" s="1"/>
      <c r="F3037" s="1"/>
      <c r="G3037" s="3"/>
      <c r="I3037" s="2"/>
      <c r="J3037" s="2"/>
      <c r="K3037" s="3"/>
      <c r="L3037" s="3"/>
    </row>
    <row r="3038" spans="3:12" x14ac:dyDescent="0.25">
      <c r="C3038" s="3"/>
      <c r="D3038" s="3"/>
      <c r="E3038" s="1"/>
      <c r="F3038" s="1"/>
      <c r="G3038" s="3"/>
      <c r="I3038" s="2"/>
      <c r="J3038" s="2"/>
      <c r="K3038" s="3"/>
      <c r="L3038" s="3"/>
    </row>
    <row r="3039" spans="3:12" x14ac:dyDescent="0.25">
      <c r="C3039" s="3"/>
      <c r="D3039" s="3"/>
      <c r="E3039" s="1"/>
      <c r="F3039" s="1"/>
      <c r="G3039" s="3"/>
      <c r="I3039" s="2"/>
      <c r="J3039" s="2"/>
      <c r="K3039" s="3"/>
      <c r="L3039" s="3"/>
    </row>
    <row r="3040" spans="3:12" x14ac:dyDescent="0.25">
      <c r="C3040" s="3"/>
      <c r="D3040" s="3"/>
      <c r="E3040" s="1"/>
      <c r="F3040" s="1"/>
      <c r="G3040" s="3"/>
      <c r="I3040" s="2"/>
      <c r="J3040" s="2"/>
      <c r="K3040" s="3"/>
      <c r="L3040" s="3"/>
    </row>
    <row r="3041" spans="3:12" x14ac:dyDescent="0.25">
      <c r="C3041" s="3"/>
      <c r="D3041" s="3"/>
      <c r="E3041" s="1"/>
      <c r="F3041" s="1"/>
      <c r="G3041" s="3"/>
      <c r="I3041" s="2"/>
      <c r="J3041" s="2"/>
      <c r="K3041" s="3"/>
      <c r="L3041" s="3"/>
    </row>
    <row r="3042" spans="3:12" x14ac:dyDescent="0.25">
      <c r="C3042" s="3"/>
      <c r="D3042" s="3"/>
      <c r="E3042" s="1"/>
      <c r="F3042" s="1"/>
      <c r="G3042" s="3"/>
      <c r="I3042" s="2"/>
      <c r="J3042" s="2"/>
      <c r="K3042" s="3"/>
      <c r="L3042" s="3"/>
    </row>
    <row r="3043" spans="3:12" x14ac:dyDescent="0.25">
      <c r="C3043" s="3"/>
      <c r="D3043" s="3"/>
      <c r="E3043" s="1"/>
      <c r="F3043" s="1"/>
      <c r="G3043" s="3"/>
      <c r="I3043" s="2"/>
      <c r="J3043" s="2"/>
      <c r="K3043" s="3"/>
      <c r="L3043" s="3"/>
    </row>
    <row r="3044" spans="3:12" x14ac:dyDescent="0.25">
      <c r="C3044" s="3"/>
      <c r="D3044" s="3"/>
      <c r="E3044" s="1"/>
      <c r="F3044" s="1"/>
      <c r="G3044" s="3"/>
      <c r="I3044" s="2"/>
      <c r="J3044" s="2"/>
      <c r="K3044" s="3"/>
      <c r="L3044" s="3"/>
    </row>
    <row r="3045" spans="3:12" x14ac:dyDescent="0.25">
      <c r="C3045" s="3"/>
      <c r="D3045" s="3"/>
      <c r="E3045" s="1"/>
      <c r="F3045" s="1"/>
      <c r="G3045" s="3"/>
      <c r="I3045" s="2"/>
      <c r="J3045" s="2"/>
      <c r="K3045" s="3"/>
      <c r="L3045" s="3"/>
    </row>
    <row r="3046" spans="3:12" x14ac:dyDescent="0.25">
      <c r="C3046" s="3"/>
      <c r="D3046" s="3"/>
      <c r="E3046" s="1"/>
      <c r="F3046" s="1"/>
      <c r="G3046" s="3"/>
      <c r="I3046" s="2"/>
      <c r="J3046" s="2"/>
      <c r="K3046" s="3"/>
      <c r="L3046" s="3"/>
    </row>
    <row r="3047" spans="3:12" x14ac:dyDescent="0.25">
      <c r="C3047" s="3"/>
      <c r="D3047" s="3"/>
      <c r="E3047" s="1"/>
      <c r="F3047" s="1"/>
      <c r="G3047" s="3"/>
      <c r="I3047" s="2"/>
      <c r="J3047" s="2"/>
      <c r="K3047" s="3"/>
      <c r="L3047" s="3"/>
    </row>
    <row r="3048" spans="3:12" x14ac:dyDescent="0.25">
      <c r="C3048" s="3"/>
      <c r="D3048" s="3"/>
      <c r="E3048" s="1"/>
      <c r="F3048" s="1"/>
      <c r="G3048" s="3"/>
      <c r="I3048" s="2"/>
      <c r="J3048" s="2"/>
      <c r="K3048" s="3"/>
      <c r="L3048" s="3"/>
    </row>
    <row r="3049" spans="3:12" x14ac:dyDescent="0.25">
      <c r="C3049" s="3"/>
      <c r="D3049" s="3"/>
      <c r="E3049" s="1"/>
      <c r="F3049" s="1"/>
      <c r="G3049" s="3"/>
      <c r="I3049" s="2"/>
      <c r="J3049" s="2"/>
      <c r="K3049" s="3"/>
      <c r="L3049" s="3"/>
    </row>
    <row r="3050" spans="3:12" x14ac:dyDescent="0.25">
      <c r="C3050" s="3"/>
      <c r="D3050" s="3"/>
      <c r="E3050" s="1"/>
      <c r="F3050" s="1"/>
      <c r="G3050" s="3"/>
      <c r="I3050" s="2"/>
      <c r="J3050" s="2"/>
      <c r="K3050" s="3"/>
      <c r="L3050" s="3"/>
    </row>
    <row r="3051" spans="3:12" x14ac:dyDescent="0.25">
      <c r="C3051" s="3"/>
      <c r="D3051" s="3"/>
      <c r="E3051" s="1"/>
      <c r="F3051" s="1"/>
      <c r="G3051" s="3"/>
      <c r="I3051" s="2"/>
      <c r="J3051" s="2"/>
      <c r="K3051" s="3"/>
      <c r="L3051" s="3"/>
    </row>
    <row r="3052" spans="3:12" x14ac:dyDescent="0.25">
      <c r="C3052" s="3"/>
      <c r="D3052" s="3"/>
      <c r="E3052" s="1"/>
      <c r="F3052" s="1"/>
      <c r="G3052" s="3"/>
      <c r="I3052" s="2"/>
      <c r="J3052" s="2"/>
      <c r="K3052" s="3"/>
      <c r="L3052" s="3"/>
    </row>
    <row r="3053" spans="3:12" x14ac:dyDescent="0.25">
      <c r="C3053" s="3"/>
      <c r="D3053" s="3"/>
      <c r="E3053" s="1"/>
      <c r="F3053" s="1"/>
      <c r="G3053" s="3"/>
      <c r="I3053" s="2"/>
      <c r="J3053" s="2"/>
      <c r="K3053" s="3"/>
      <c r="L3053" s="3"/>
    </row>
    <row r="3054" spans="3:12" x14ac:dyDescent="0.25">
      <c r="C3054" s="3"/>
      <c r="D3054" s="3"/>
      <c r="E3054" s="1"/>
      <c r="F3054" s="1"/>
      <c r="G3054" s="3"/>
      <c r="I3054" s="2"/>
      <c r="J3054" s="2"/>
      <c r="K3054" s="3"/>
      <c r="L3054" s="3"/>
    </row>
    <row r="3055" spans="3:12" x14ac:dyDescent="0.25">
      <c r="C3055" s="3"/>
      <c r="D3055" s="3"/>
      <c r="E3055" s="1"/>
      <c r="F3055" s="1"/>
      <c r="G3055" s="3"/>
      <c r="I3055" s="2"/>
      <c r="J3055" s="2"/>
      <c r="K3055" s="3"/>
      <c r="L3055" s="3"/>
    </row>
    <row r="3056" spans="3:12" x14ac:dyDescent="0.25">
      <c r="C3056" s="3"/>
      <c r="D3056" s="3"/>
      <c r="E3056" s="1"/>
      <c r="F3056" s="1"/>
      <c r="G3056" s="3"/>
      <c r="I3056" s="2"/>
      <c r="J3056" s="2"/>
      <c r="K3056" s="3"/>
      <c r="L3056" s="3"/>
    </row>
    <row r="3057" spans="3:12" x14ac:dyDescent="0.25">
      <c r="C3057" s="3"/>
      <c r="D3057" s="3"/>
      <c r="E3057" s="1"/>
      <c r="F3057" s="1"/>
      <c r="G3057" s="3"/>
      <c r="I3057" s="2"/>
      <c r="J3057" s="2"/>
      <c r="K3057" s="3"/>
      <c r="L3057" s="3"/>
    </row>
    <row r="3058" spans="3:12" x14ac:dyDescent="0.25">
      <c r="C3058" s="3"/>
      <c r="D3058" s="3"/>
      <c r="E3058" s="1"/>
      <c r="F3058" s="1"/>
      <c r="G3058" s="3"/>
      <c r="I3058" s="2"/>
      <c r="J3058" s="2"/>
      <c r="K3058" s="3"/>
      <c r="L3058" s="3"/>
    </row>
    <row r="3059" spans="3:12" x14ac:dyDescent="0.25">
      <c r="C3059" s="3"/>
      <c r="D3059" s="3"/>
      <c r="E3059" s="1"/>
      <c r="F3059" s="1"/>
      <c r="G3059" s="3"/>
      <c r="I3059" s="2"/>
      <c r="J3059" s="2"/>
      <c r="K3059" s="3"/>
      <c r="L3059" s="3"/>
    </row>
    <row r="3060" spans="3:12" x14ac:dyDescent="0.25">
      <c r="C3060" s="3"/>
      <c r="D3060" s="3"/>
      <c r="E3060" s="1"/>
      <c r="F3060" s="1"/>
      <c r="G3060" s="3"/>
      <c r="I3060" s="2"/>
      <c r="J3060" s="2"/>
      <c r="K3060" s="3"/>
      <c r="L3060" s="3"/>
    </row>
    <row r="3061" spans="3:12" x14ac:dyDescent="0.25">
      <c r="C3061" s="3"/>
      <c r="D3061" s="3"/>
      <c r="E3061" s="1"/>
      <c r="F3061" s="1"/>
      <c r="G3061" s="3"/>
      <c r="I3061" s="2"/>
      <c r="J3061" s="2"/>
      <c r="K3061" s="3"/>
      <c r="L3061" s="3"/>
    </row>
    <row r="3062" spans="3:12" x14ac:dyDescent="0.25">
      <c r="C3062" s="3"/>
      <c r="D3062" s="3"/>
      <c r="E3062" s="1"/>
      <c r="F3062" s="1"/>
      <c r="G3062" s="3"/>
      <c r="I3062" s="2"/>
      <c r="J3062" s="2"/>
      <c r="K3062" s="3"/>
      <c r="L3062" s="3"/>
    </row>
    <row r="3063" spans="3:12" x14ac:dyDescent="0.25">
      <c r="C3063" s="3"/>
      <c r="D3063" s="3"/>
      <c r="E3063" s="1"/>
      <c r="F3063" s="1"/>
      <c r="G3063" s="3"/>
      <c r="I3063" s="2"/>
      <c r="J3063" s="2"/>
      <c r="K3063" s="3"/>
      <c r="L3063" s="3"/>
    </row>
    <row r="3064" spans="3:12" x14ac:dyDescent="0.25">
      <c r="C3064" s="3"/>
      <c r="D3064" s="3"/>
      <c r="E3064" s="1"/>
      <c r="F3064" s="1"/>
      <c r="G3064" s="3"/>
      <c r="I3064" s="2"/>
      <c r="J3064" s="2"/>
      <c r="K3064" s="3"/>
      <c r="L3064" s="3"/>
    </row>
    <row r="3065" spans="3:12" x14ac:dyDescent="0.25">
      <c r="C3065" s="3"/>
      <c r="D3065" s="3"/>
      <c r="E3065" s="1"/>
      <c r="F3065" s="1"/>
      <c r="G3065" s="3"/>
      <c r="I3065" s="2"/>
      <c r="J3065" s="2"/>
      <c r="K3065" s="3"/>
      <c r="L3065" s="3"/>
    </row>
    <row r="3066" spans="3:12" x14ac:dyDescent="0.25">
      <c r="C3066" s="3"/>
      <c r="D3066" s="3"/>
      <c r="E3066" s="1"/>
      <c r="F3066" s="1"/>
      <c r="G3066" s="3"/>
      <c r="I3066" s="2"/>
      <c r="J3066" s="2"/>
      <c r="K3066" s="3"/>
      <c r="L3066" s="3"/>
    </row>
    <row r="3067" spans="3:12" x14ac:dyDescent="0.25">
      <c r="C3067" s="3"/>
      <c r="D3067" s="3"/>
      <c r="E3067" s="1"/>
      <c r="F3067" s="1"/>
      <c r="G3067" s="3"/>
      <c r="I3067" s="2"/>
      <c r="J3067" s="2"/>
      <c r="K3067" s="3"/>
      <c r="L3067" s="3"/>
    </row>
    <row r="3068" spans="3:12" x14ac:dyDescent="0.25">
      <c r="C3068" s="3"/>
      <c r="D3068" s="3"/>
      <c r="E3068" s="1"/>
      <c r="F3068" s="1"/>
      <c r="G3068" s="3"/>
      <c r="I3068" s="2"/>
      <c r="J3068" s="2"/>
      <c r="K3068" s="3"/>
      <c r="L3068" s="3"/>
    </row>
    <row r="3069" spans="3:12" x14ac:dyDescent="0.25">
      <c r="C3069" s="3"/>
      <c r="D3069" s="3"/>
      <c r="E3069" s="1"/>
      <c r="F3069" s="1"/>
      <c r="G3069" s="3"/>
      <c r="I3069" s="2"/>
      <c r="J3069" s="2"/>
      <c r="K3069" s="3"/>
      <c r="L3069" s="3"/>
    </row>
    <row r="3070" spans="3:12" x14ac:dyDescent="0.25">
      <c r="C3070" s="3"/>
      <c r="D3070" s="3"/>
      <c r="E3070" s="1"/>
      <c r="F3070" s="1"/>
      <c r="G3070" s="3"/>
      <c r="I3070" s="2"/>
      <c r="J3070" s="2"/>
      <c r="K3070" s="3"/>
      <c r="L3070" s="3"/>
    </row>
    <row r="3071" spans="3:12" x14ac:dyDescent="0.25">
      <c r="C3071" s="3"/>
      <c r="D3071" s="3"/>
      <c r="E3071" s="1"/>
      <c r="F3071" s="1"/>
      <c r="G3071" s="3"/>
      <c r="I3071" s="2"/>
      <c r="J3071" s="2"/>
      <c r="K3071" s="3"/>
      <c r="L3071" s="3"/>
    </row>
    <row r="3072" spans="3:12" x14ac:dyDescent="0.25">
      <c r="C3072" s="3"/>
      <c r="D3072" s="3"/>
      <c r="E3072" s="1"/>
      <c r="F3072" s="1"/>
      <c r="G3072" s="3"/>
      <c r="I3072" s="2"/>
      <c r="J3072" s="2"/>
      <c r="K3072" s="3"/>
      <c r="L3072" s="3"/>
    </row>
    <row r="3073" spans="3:12" x14ac:dyDescent="0.25">
      <c r="C3073" s="3"/>
      <c r="D3073" s="3"/>
      <c r="E3073" s="1"/>
      <c r="F3073" s="1"/>
      <c r="G3073" s="3"/>
      <c r="I3073" s="2"/>
      <c r="J3073" s="2"/>
      <c r="K3073" s="3"/>
      <c r="L3073" s="3"/>
    </row>
    <row r="3074" spans="3:12" x14ac:dyDescent="0.25">
      <c r="C3074" s="3"/>
      <c r="D3074" s="3"/>
      <c r="E3074" s="1"/>
      <c r="F3074" s="1"/>
      <c r="G3074" s="3"/>
      <c r="I3074" s="2"/>
      <c r="J3074" s="2"/>
      <c r="K3074" s="3"/>
      <c r="L3074" s="3"/>
    </row>
    <row r="3075" spans="3:12" x14ac:dyDescent="0.25">
      <c r="C3075" s="3"/>
      <c r="D3075" s="3"/>
      <c r="E3075" s="1"/>
      <c r="F3075" s="1"/>
      <c r="G3075" s="3"/>
      <c r="I3075" s="2"/>
      <c r="J3075" s="2"/>
      <c r="K3075" s="3"/>
      <c r="L3075" s="3"/>
    </row>
    <row r="3076" spans="3:12" x14ac:dyDescent="0.25">
      <c r="C3076" s="3"/>
      <c r="D3076" s="3"/>
      <c r="E3076" s="1"/>
      <c r="F3076" s="1"/>
      <c r="G3076" s="3"/>
      <c r="I3076" s="2"/>
      <c r="J3076" s="2"/>
      <c r="K3076" s="3"/>
      <c r="L3076" s="3"/>
    </row>
    <row r="3077" spans="3:12" x14ac:dyDescent="0.25">
      <c r="C3077" s="3"/>
      <c r="D3077" s="3"/>
      <c r="E3077" s="1"/>
      <c r="F3077" s="1"/>
      <c r="G3077" s="3"/>
      <c r="I3077" s="2"/>
      <c r="J3077" s="2"/>
      <c r="K3077" s="3"/>
      <c r="L3077" s="3"/>
    </row>
    <row r="3078" spans="3:12" x14ac:dyDescent="0.25">
      <c r="C3078" s="3"/>
      <c r="D3078" s="3"/>
      <c r="E3078" s="1"/>
      <c r="F3078" s="1"/>
      <c r="G3078" s="3"/>
      <c r="I3078" s="2"/>
      <c r="J3078" s="2"/>
      <c r="K3078" s="3"/>
      <c r="L3078" s="3"/>
    </row>
    <row r="3079" spans="3:12" x14ac:dyDescent="0.25">
      <c r="C3079" s="3"/>
      <c r="D3079" s="3"/>
      <c r="E3079" s="1"/>
      <c r="F3079" s="1"/>
      <c r="G3079" s="3"/>
      <c r="I3079" s="2"/>
      <c r="J3079" s="2"/>
      <c r="K3079" s="3"/>
      <c r="L3079" s="3"/>
    </row>
    <row r="3080" spans="3:12" x14ac:dyDescent="0.25">
      <c r="C3080" s="3"/>
      <c r="D3080" s="3"/>
      <c r="E3080" s="1"/>
      <c r="F3080" s="1"/>
      <c r="G3080" s="3"/>
      <c r="I3080" s="2"/>
      <c r="J3080" s="2"/>
      <c r="K3080" s="3"/>
      <c r="L3080" s="3"/>
    </row>
    <row r="3081" spans="3:12" x14ac:dyDescent="0.25">
      <c r="C3081" s="3"/>
      <c r="D3081" s="3"/>
      <c r="E3081" s="1"/>
      <c r="F3081" s="1"/>
      <c r="G3081" s="3"/>
      <c r="I3081" s="2"/>
      <c r="J3081" s="2"/>
      <c r="K3081" s="3"/>
      <c r="L3081" s="3"/>
    </row>
    <row r="3082" spans="3:12" x14ac:dyDescent="0.25">
      <c r="C3082" s="3"/>
      <c r="D3082" s="3"/>
      <c r="E3082" s="1"/>
      <c r="F3082" s="1"/>
      <c r="G3082" s="3"/>
      <c r="I3082" s="2"/>
      <c r="J3082" s="2"/>
      <c r="K3082" s="3"/>
      <c r="L3082" s="3"/>
    </row>
    <row r="3083" spans="3:12" x14ac:dyDescent="0.25">
      <c r="C3083" s="3"/>
      <c r="D3083" s="3"/>
      <c r="E3083" s="1"/>
      <c r="F3083" s="1"/>
      <c r="G3083" s="3"/>
      <c r="I3083" s="2"/>
      <c r="J3083" s="2"/>
      <c r="K3083" s="3"/>
      <c r="L3083" s="3"/>
    </row>
    <row r="3084" spans="3:12" x14ac:dyDescent="0.25">
      <c r="C3084" s="3"/>
      <c r="D3084" s="3"/>
      <c r="E3084" s="1"/>
      <c r="F3084" s="1"/>
      <c r="G3084" s="3"/>
      <c r="I3084" s="2"/>
      <c r="J3084" s="2"/>
      <c r="K3084" s="3"/>
      <c r="L3084" s="3"/>
    </row>
    <row r="3085" spans="3:12" x14ac:dyDescent="0.25">
      <c r="C3085" s="3"/>
      <c r="D3085" s="3"/>
      <c r="E3085" s="1"/>
      <c r="F3085" s="1"/>
      <c r="G3085" s="3"/>
      <c r="I3085" s="2"/>
      <c r="J3085" s="2"/>
      <c r="K3085" s="3"/>
      <c r="L3085" s="3"/>
    </row>
    <row r="3086" spans="3:12" x14ac:dyDescent="0.25">
      <c r="C3086" s="3"/>
      <c r="D3086" s="3"/>
      <c r="E3086" s="1"/>
      <c r="F3086" s="1"/>
      <c r="G3086" s="3"/>
      <c r="I3086" s="2"/>
      <c r="J3086" s="2"/>
      <c r="K3086" s="3"/>
      <c r="L3086" s="3"/>
    </row>
    <row r="3087" spans="3:12" x14ac:dyDescent="0.25">
      <c r="C3087" s="3"/>
      <c r="D3087" s="3"/>
      <c r="E3087" s="1"/>
      <c r="F3087" s="1"/>
      <c r="G3087" s="3"/>
      <c r="I3087" s="2"/>
      <c r="J3087" s="2"/>
      <c r="K3087" s="3"/>
      <c r="L3087" s="3"/>
    </row>
    <row r="3088" spans="3:12" x14ac:dyDescent="0.25">
      <c r="C3088" s="3"/>
      <c r="D3088" s="3"/>
      <c r="E3088" s="1"/>
      <c r="F3088" s="1"/>
      <c r="G3088" s="3"/>
      <c r="I3088" s="2"/>
      <c r="J3088" s="2"/>
      <c r="K3088" s="3"/>
      <c r="L3088" s="3"/>
    </row>
    <row r="3089" spans="3:12" x14ac:dyDescent="0.25">
      <c r="C3089" s="3"/>
      <c r="D3089" s="3"/>
      <c r="E3089" s="1"/>
      <c r="F3089" s="1"/>
      <c r="G3089" s="3"/>
      <c r="I3089" s="2"/>
      <c r="J3089" s="2"/>
      <c r="K3089" s="3"/>
      <c r="L3089" s="3"/>
    </row>
    <row r="3090" spans="3:12" x14ac:dyDescent="0.25">
      <c r="C3090" s="3"/>
      <c r="D3090" s="3"/>
      <c r="E3090" s="1"/>
      <c r="F3090" s="1"/>
      <c r="G3090" s="3"/>
      <c r="I3090" s="2"/>
      <c r="J3090" s="2"/>
      <c r="K3090" s="3"/>
      <c r="L3090" s="3"/>
    </row>
    <row r="3091" spans="3:12" x14ac:dyDescent="0.25">
      <c r="C3091" s="3"/>
      <c r="D3091" s="3"/>
      <c r="E3091" s="1"/>
      <c r="F3091" s="1"/>
      <c r="G3091" s="3"/>
      <c r="I3091" s="2"/>
      <c r="J3091" s="2"/>
      <c r="K3091" s="3"/>
      <c r="L3091" s="3"/>
    </row>
    <row r="3092" spans="3:12" x14ac:dyDescent="0.25">
      <c r="C3092" s="3"/>
      <c r="D3092" s="3"/>
      <c r="E3092" s="1"/>
      <c r="F3092" s="1"/>
      <c r="G3092" s="3"/>
      <c r="I3092" s="2"/>
      <c r="J3092" s="2"/>
      <c r="K3092" s="3"/>
      <c r="L3092" s="3"/>
    </row>
    <row r="3093" spans="3:12" x14ac:dyDescent="0.25">
      <c r="C3093" s="3"/>
      <c r="D3093" s="3"/>
      <c r="E3093" s="1"/>
      <c r="F3093" s="1"/>
      <c r="G3093" s="3"/>
      <c r="I3093" s="2"/>
      <c r="J3093" s="2"/>
      <c r="K3093" s="3"/>
      <c r="L3093" s="3"/>
    </row>
    <row r="3094" spans="3:12" x14ac:dyDescent="0.25">
      <c r="C3094" s="3"/>
      <c r="D3094" s="3"/>
      <c r="E3094" s="1"/>
      <c r="F3094" s="1"/>
      <c r="G3094" s="3"/>
      <c r="I3094" s="2"/>
      <c r="J3094" s="2"/>
      <c r="K3094" s="3"/>
      <c r="L3094" s="3"/>
    </row>
    <row r="3095" spans="3:12" x14ac:dyDescent="0.25">
      <c r="C3095" s="3"/>
      <c r="D3095" s="3"/>
      <c r="E3095" s="1"/>
      <c r="F3095" s="1"/>
      <c r="G3095" s="3"/>
      <c r="I3095" s="2"/>
      <c r="J3095" s="2"/>
      <c r="K3095" s="3"/>
      <c r="L3095" s="3"/>
    </row>
    <row r="3096" spans="3:12" x14ac:dyDescent="0.25">
      <c r="C3096" s="3"/>
      <c r="D3096" s="3"/>
      <c r="E3096" s="1"/>
      <c r="F3096" s="1"/>
      <c r="G3096" s="3"/>
      <c r="I3096" s="2"/>
      <c r="J3096" s="2"/>
      <c r="K3096" s="3"/>
      <c r="L3096" s="3"/>
    </row>
    <row r="3097" spans="3:12" x14ac:dyDescent="0.25">
      <c r="C3097" s="3"/>
      <c r="D3097" s="3"/>
      <c r="E3097" s="1"/>
      <c r="F3097" s="1"/>
      <c r="G3097" s="3"/>
      <c r="I3097" s="2"/>
      <c r="J3097" s="2"/>
      <c r="K3097" s="3"/>
      <c r="L3097" s="3"/>
    </row>
    <row r="3098" spans="3:12" x14ac:dyDescent="0.25">
      <c r="C3098" s="3"/>
      <c r="D3098" s="3"/>
      <c r="E3098" s="1"/>
      <c r="F3098" s="1"/>
      <c r="G3098" s="3"/>
      <c r="I3098" s="2"/>
      <c r="J3098" s="2"/>
      <c r="K3098" s="3"/>
      <c r="L3098" s="3"/>
    </row>
    <row r="3099" spans="3:12" x14ac:dyDescent="0.25">
      <c r="C3099" s="3"/>
      <c r="D3099" s="3"/>
      <c r="E3099" s="1"/>
      <c r="F3099" s="1"/>
      <c r="G3099" s="3"/>
      <c r="I3099" s="2"/>
      <c r="J3099" s="2"/>
      <c r="K3099" s="3"/>
      <c r="L3099" s="3"/>
    </row>
    <row r="3100" spans="3:12" x14ac:dyDescent="0.25">
      <c r="C3100" s="3"/>
      <c r="D3100" s="3"/>
      <c r="E3100" s="1"/>
      <c r="F3100" s="1"/>
      <c r="G3100" s="3"/>
      <c r="I3100" s="2"/>
      <c r="J3100" s="2"/>
      <c r="K3100" s="3"/>
      <c r="L3100" s="3"/>
    </row>
    <row r="3101" spans="3:12" x14ac:dyDescent="0.25">
      <c r="C3101" s="3"/>
      <c r="D3101" s="3"/>
      <c r="E3101" s="1"/>
      <c r="F3101" s="1"/>
      <c r="G3101" s="3"/>
      <c r="I3101" s="2"/>
      <c r="J3101" s="2"/>
      <c r="K3101" s="3"/>
      <c r="L3101" s="3"/>
    </row>
    <row r="3102" spans="3:12" x14ac:dyDescent="0.25">
      <c r="C3102" s="3"/>
      <c r="D3102" s="3"/>
      <c r="E3102" s="1"/>
      <c r="F3102" s="1"/>
      <c r="G3102" s="3"/>
      <c r="I3102" s="2"/>
      <c r="J3102" s="2"/>
      <c r="K3102" s="3"/>
      <c r="L3102" s="3"/>
    </row>
    <row r="3103" spans="3:12" x14ac:dyDescent="0.25">
      <c r="C3103" s="3"/>
      <c r="D3103" s="3"/>
      <c r="E3103" s="1"/>
      <c r="F3103" s="1"/>
      <c r="G3103" s="3"/>
      <c r="I3103" s="2"/>
      <c r="J3103" s="2"/>
      <c r="K3103" s="3"/>
      <c r="L3103" s="3"/>
    </row>
    <row r="3104" spans="3:12" x14ac:dyDescent="0.25">
      <c r="C3104" s="3"/>
      <c r="D3104" s="3"/>
      <c r="E3104" s="1"/>
      <c r="F3104" s="1"/>
      <c r="G3104" s="3"/>
      <c r="I3104" s="2"/>
      <c r="J3104" s="2"/>
      <c r="K3104" s="3"/>
      <c r="L3104" s="3"/>
    </row>
    <row r="3105" spans="3:12" x14ac:dyDescent="0.25">
      <c r="C3105" s="3"/>
      <c r="D3105" s="3"/>
      <c r="E3105" s="1"/>
      <c r="F3105" s="1"/>
      <c r="G3105" s="3"/>
      <c r="I3105" s="2"/>
      <c r="J3105" s="2"/>
      <c r="K3105" s="3"/>
      <c r="L3105" s="3"/>
    </row>
    <row r="3106" spans="3:12" x14ac:dyDescent="0.25">
      <c r="C3106" s="3"/>
      <c r="D3106" s="3"/>
      <c r="E3106" s="1"/>
      <c r="F3106" s="1"/>
      <c r="G3106" s="3"/>
      <c r="I3106" s="2"/>
      <c r="J3106" s="2"/>
      <c r="K3106" s="3"/>
      <c r="L3106" s="3"/>
    </row>
    <row r="3107" spans="3:12" x14ac:dyDescent="0.25">
      <c r="C3107" s="3"/>
      <c r="D3107" s="3"/>
      <c r="E3107" s="1"/>
      <c r="F3107" s="1"/>
      <c r="G3107" s="3"/>
      <c r="I3107" s="2"/>
      <c r="J3107" s="2"/>
      <c r="K3107" s="3"/>
      <c r="L3107" s="3"/>
    </row>
    <row r="3108" spans="3:12" x14ac:dyDescent="0.25">
      <c r="C3108" s="3"/>
      <c r="D3108" s="3"/>
      <c r="E3108" s="1"/>
      <c r="F3108" s="1"/>
      <c r="G3108" s="3"/>
      <c r="I3108" s="2"/>
      <c r="J3108" s="2"/>
      <c r="K3108" s="3"/>
      <c r="L3108" s="3"/>
    </row>
    <row r="3109" spans="3:12" x14ac:dyDescent="0.25">
      <c r="C3109" s="3"/>
      <c r="D3109" s="3"/>
      <c r="E3109" s="1"/>
      <c r="F3109" s="1"/>
      <c r="G3109" s="3"/>
      <c r="I3109" s="2"/>
      <c r="J3109" s="2"/>
      <c r="K3109" s="3"/>
      <c r="L3109" s="3"/>
    </row>
    <row r="3110" spans="3:12" x14ac:dyDescent="0.25">
      <c r="C3110" s="3"/>
      <c r="D3110" s="3"/>
      <c r="E3110" s="1"/>
      <c r="F3110" s="1"/>
      <c r="G3110" s="3"/>
      <c r="I3110" s="2"/>
      <c r="J3110" s="2"/>
      <c r="K3110" s="3"/>
      <c r="L3110" s="3"/>
    </row>
    <row r="3111" spans="3:12" x14ac:dyDescent="0.25">
      <c r="C3111" s="3"/>
      <c r="D3111" s="3"/>
      <c r="E3111" s="1"/>
      <c r="F3111" s="1"/>
      <c r="G3111" s="3"/>
      <c r="I3111" s="2"/>
      <c r="J3111" s="2"/>
      <c r="K3111" s="3"/>
      <c r="L3111" s="3"/>
    </row>
    <row r="3112" spans="3:12" x14ac:dyDescent="0.25">
      <c r="C3112" s="3"/>
      <c r="D3112" s="3"/>
      <c r="E3112" s="1"/>
      <c r="F3112" s="1"/>
      <c r="G3112" s="3"/>
      <c r="I3112" s="2"/>
      <c r="J3112" s="2"/>
      <c r="K3112" s="3"/>
      <c r="L3112" s="3"/>
    </row>
    <row r="3113" spans="3:12" x14ac:dyDescent="0.25">
      <c r="C3113" s="3"/>
      <c r="D3113" s="3"/>
      <c r="E3113" s="1"/>
      <c r="F3113" s="1"/>
      <c r="G3113" s="3"/>
      <c r="I3113" s="2"/>
      <c r="J3113" s="2"/>
      <c r="K3113" s="3"/>
      <c r="L3113" s="3"/>
    </row>
    <row r="3114" spans="3:12" x14ac:dyDescent="0.25">
      <c r="C3114" s="3"/>
      <c r="D3114" s="3"/>
      <c r="E3114" s="1"/>
      <c r="F3114" s="1"/>
      <c r="G3114" s="3"/>
      <c r="I3114" s="2"/>
      <c r="J3114" s="2"/>
      <c r="K3114" s="3"/>
      <c r="L3114" s="3"/>
    </row>
    <row r="3115" spans="3:12" x14ac:dyDescent="0.25">
      <c r="C3115" s="3"/>
      <c r="D3115" s="3"/>
      <c r="E3115" s="1"/>
      <c r="F3115" s="1"/>
      <c r="G3115" s="3"/>
      <c r="I3115" s="2"/>
      <c r="J3115" s="2"/>
      <c r="K3115" s="3"/>
      <c r="L3115" s="3"/>
    </row>
    <row r="3116" spans="3:12" x14ac:dyDescent="0.25">
      <c r="C3116" s="3"/>
      <c r="D3116" s="3"/>
      <c r="E3116" s="1"/>
      <c r="F3116" s="1"/>
      <c r="G3116" s="3"/>
      <c r="I3116" s="2"/>
      <c r="J3116" s="2"/>
      <c r="K3116" s="3"/>
      <c r="L3116" s="3"/>
    </row>
    <row r="3117" spans="3:12" x14ac:dyDescent="0.25">
      <c r="C3117" s="3"/>
      <c r="D3117" s="3"/>
      <c r="E3117" s="1"/>
      <c r="F3117" s="1"/>
      <c r="G3117" s="3"/>
      <c r="I3117" s="2"/>
      <c r="J3117" s="2"/>
      <c r="K3117" s="3"/>
      <c r="L3117" s="3"/>
    </row>
    <row r="3118" spans="3:12" x14ac:dyDescent="0.25">
      <c r="C3118" s="3"/>
      <c r="D3118" s="3"/>
      <c r="E3118" s="1"/>
      <c r="F3118" s="1"/>
      <c r="G3118" s="3"/>
      <c r="I3118" s="2"/>
      <c r="J3118" s="2"/>
      <c r="K3118" s="3"/>
      <c r="L3118" s="3"/>
    </row>
    <row r="3119" spans="3:12" x14ac:dyDescent="0.25">
      <c r="C3119" s="3"/>
      <c r="D3119" s="3"/>
      <c r="E3119" s="1"/>
      <c r="F3119" s="1"/>
      <c r="G3119" s="3"/>
      <c r="I3119" s="2"/>
      <c r="J3119" s="2"/>
      <c r="K3119" s="3"/>
      <c r="L3119" s="3"/>
    </row>
    <row r="3120" spans="3:12" x14ac:dyDescent="0.25">
      <c r="C3120" s="3"/>
      <c r="D3120" s="3"/>
      <c r="E3120" s="1"/>
      <c r="F3120" s="1"/>
      <c r="G3120" s="3"/>
      <c r="I3120" s="2"/>
      <c r="J3120" s="2"/>
      <c r="K3120" s="3"/>
      <c r="L3120" s="3"/>
    </row>
    <row r="3121" spans="3:12" x14ac:dyDescent="0.25">
      <c r="C3121" s="3"/>
      <c r="D3121" s="3"/>
      <c r="E3121" s="1"/>
      <c r="F3121" s="1"/>
      <c r="G3121" s="3"/>
      <c r="I3121" s="2"/>
      <c r="J3121" s="2"/>
      <c r="K3121" s="3"/>
      <c r="L3121" s="3"/>
    </row>
    <row r="3122" spans="3:12" x14ac:dyDescent="0.25">
      <c r="C3122" s="3"/>
      <c r="D3122" s="3"/>
      <c r="E3122" s="1"/>
      <c r="F3122" s="1"/>
      <c r="G3122" s="3"/>
      <c r="I3122" s="2"/>
      <c r="J3122" s="2"/>
      <c r="K3122" s="3"/>
      <c r="L3122" s="3"/>
    </row>
    <row r="3123" spans="3:12" x14ac:dyDescent="0.25">
      <c r="C3123" s="3"/>
      <c r="D3123" s="3"/>
      <c r="E3123" s="1"/>
      <c r="F3123" s="1"/>
      <c r="G3123" s="3"/>
      <c r="I3123" s="2"/>
      <c r="J3123" s="2"/>
      <c r="K3123" s="3"/>
      <c r="L3123" s="3"/>
    </row>
    <row r="3124" spans="3:12" x14ac:dyDescent="0.25">
      <c r="C3124" s="3"/>
      <c r="D3124" s="3"/>
      <c r="E3124" s="1"/>
      <c r="F3124" s="1"/>
      <c r="G3124" s="3"/>
      <c r="I3124" s="2"/>
      <c r="J3124" s="2"/>
      <c r="K3124" s="3"/>
      <c r="L3124" s="3"/>
    </row>
    <row r="3125" spans="3:12" x14ac:dyDescent="0.25">
      <c r="C3125" s="3"/>
      <c r="D3125" s="3"/>
      <c r="E3125" s="1"/>
      <c r="F3125" s="1"/>
      <c r="G3125" s="3"/>
      <c r="I3125" s="2"/>
      <c r="J3125" s="2"/>
      <c r="K3125" s="3"/>
      <c r="L3125" s="3"/>
    </row>
    <row r="3126" spans="3:12" x14ac:dyDescent="0.25">
      <c r="C3126" s="3"/>
      <c r="D3126" s="3"/>
      <c r="E3126" s="1"/>
      <c r="F3126" s="1"/>
      <c r="G3126" s="3"/>
      <c r="I3126" s="2"/>
      <c r="J3126" s="2"/>
      <c r="K3126" s="3"/>
      <c r="L3126" s="3"/>
    </row>
    <row r="3127" spans="3:12" x14ac:dyDescent="0.25">
      <c r="C3127" s="3"/>
      <c r="D3127" s="3"/>
      <c r="E3127" s="1"/>
      <c r="F3127" s="1"/>
      <c r="G3127" s="3"/>
      <c r="I3127" s="2"/>
      <c r="J3127" s="2"/>
      <c r="K3127" s="3"/>
      <c r="L3127" s="3"/>
    </row>
    <row r="3128" spans="3:12" x14ac:dyDescent="0.25">
      <c r="C3128" s="3"/>
      <c r="D3128" s="3"/>
      <c r="E3128" s="1"/>
      <c r="F3128" s="1"/>
      <c r="G3128" s="3"/>
      <c r="I3128" s="2"/>
      <c r="J3128" s="2"/>
      <c r="K3128" s="3"/>
      <c r="L3128" s="3"/>
    </row>
    <row r="3129" spans="3:12" x14ac:dyDescent="0.25">
      <c r="C3129" s="3"/>
      <c r="D3129" s="3"/>
      <c r="E3129" s="1"/>
      <c r="F3129" s="1"/>
      <c r="G3129" s="3"/>
      <c r="I3129" s="2"/>
      <c r="J3129" s="2"/>
      <c r="K3129" s="3"/>
      <c r="L3129" s="3"/>
    </row>
    <row r="3130" spans="3:12" x14ac:dyDescent="0.25">
      <c r="C3130" s="3"/>
      <c r="D3130" s="3"/>
      <c r="E3130" s="1"/>
      <c r="F3130" s="1"/>
      <c r="G3130" s="3"/>
      <c r="I3130" s="2"/>
      <c r="J3130" s="2"/>
      <c r="K3130" s="3"/>
      <c r="L3130" s="3"/>
    </row>
    <row r="3131" spans="3:12" x14ac:dyDescent="0.25">
      <c r="C3131" s="3"/>
      <c r="D3131" s="3"/>
      <c r="E3131" s="1"/>
      <c r="F3131" s="1"/>
      <c r="G3131" s="3"/>
      <c r="I3131" s="2"/>
      <c r="J3131" s="2"/>
      <c r="K3131" s="3"/>
      <c r="L3131" s="3"/>
    </row>
    <row r="3132" spans="3:12" x14ac:dyDescent="0.25">
      <c r="C3132" s="3"/>
      <c r="D3132" s="3"/>
      <c r="E3132" s="1"/>
      <c r="F3132" s="1"/>
      <c r="G3132" s="3"/>
      <c r="I3132" s="2"/>
      <c r="J3132" s="2"/>
      <c r="K3132" s="3"/>
      <c r="L3132" s="3"/>
    </row>
    <row r="3133" spans="3:12" x14ac:dyDescent="0.25">
      <c r="C3133" s="3"/>
      <c r="D3133" s="3"/>
      <c r="E3133" s="1"/>
      <c r="F3133" s="1"/>
      <c r="G3133" s="3"/>
      <c r="I3133" s="2"/>
      <c r="J3133" s="2"/>
      <c r="K3133" s="3"/>
      <c r="L3133" s="3"/>
    </row>
    <row r="3134" spans="3:12" x14ac:dyDescent="0.25">
      <c r="C3134" s="3"/>
      <c r="D3134" s="3"/>
      <c r="E3134" s="1"/>
      <c r="F3134" s="1"/>
      <c r="G3134" s="3"/>
      <c r="I3134" s="2"/>
      <c r="J3134" s="2"/>
      <c r="K3134" s="3"/>
      <c r="L3134" s="3"/>
    </row>
    <row r="3135" spans="3:12" x14ac:dyDescent="0.25">
      <c r="C3135" s="3"/>
      <c r="D3135" s="3"/>
      <c r="E3135" s="1"/>
      <c r="F3135" s="1"/>
      <c r="G3135" s="3"/>
      <c r="I3135" s="2"/>
      <c r="J3135" s="2"/>
      <c r="K3135" s="3"/>
      <c r="L3135" s="3"/>
    </row>
    <row r="3136" spans="3:12" x14ac:dyDescent="0.25">
      <c r="C3136" s="3"/>
      <c r="D3136" s="3"/>
      <c r="E3136" s="1"/>
      <c r="F3136" s="1"/>
      <c r="G3136" s="3"/>
      <c r="I3136" s="2"/>
      <c r="J3136" s="2"/>
      <c r="K3136" s="3"/>
      <c r="L3136" s="3"/>
    </row>
    <row r="3137" spans="3:12" x14ac:dyDescent="0.25">
      <c r="C3137" s="3"/>
      <c r="D3137" s="3"/>
      <c r="E3137" s="1"/>
      <c r="F3137" s="1"/>
      <c r="G3137" s="3"/>
      <c r="I3137" s="2"/>
      <c r="J3137" s="2"/>
      <c r="K3137" s="3"/>
      <c r="L3137" s="3"/>
    </row>
    <row r="3138" spans="3:12" x14ac:dyDescent="0.25">
      <c r="C3138" s="3"/>
      <c r="D3138" s="3"/>
      <c r="E3138" s="1"/>
      <c r="F3138" s="1"/>
      <c r="G3138" s="3"/>
      <c r="I3138" s="2"/>
      <c r="J3138" s="2"/>
      <c r="K3138" s="3"/>
      <c r="L3138" s="3"/>
    </row>
    <row r="3139" spans="3:12" x14ac:dyDescent="0.25">
      <c r="C3139" s="3"/>
      <c r="D3139" s="3"/>
      <c r="E3139" s="1"/>
      <c r="F3139" s="1"/>
      <c r="G3139" s="3"/>
      <c r="I3139" s="2"/>
      <c r="J3139" s="2"/>
      <c r="K3139" s="3"/>
      <c r="L3139" s="3"/>
    </row>
    <row r="3140" spans="3:12" x14ac:dyDescent="0.25">
      <c r="C3140" s="3"/>
      <c r="D3140" s="3"/>
      <c r="E3140" s="1"/>
      <c r="F3140" s="1"/>
      <c r="G3140" s="3"/>
      <c r="I3140" s="2"/>
      <c r="J3140" s="2"/>
      <c r="K3140" s="3"/>
      <c r="L3140" s="3"/>
    </row>
    <row r="3141" spans="3:12" x14ac:dyDescent="0.25">
      <c r="C3141" s="3"/>
      <c r="D3141" s="3"/>
      <c r="E3141" s="1"/>
      <c r="F3141" s="1"/>
      <c r="G3141" s="3"/>
      <c r="I3141" s="2"/>
      <c r="J3141" s="2"/>
      <c r="K3141" s="3"/>
      <c r="L3141" s="3"/>
    </row>
    <row r="3142" spans="3:12" x14ac:dyDescent="0.25">
      <c r="C3142" s="3"/>
      <c r="D3142" s="3"/>
      <c r="E3142" s="1"/>
      <c r="F3142" s="1"/>
      <c r="G3142" s="3"/>
      <c r="I3142" s="2"/>
      <c r="J3142" s="2"/>
      <c r="K3142" s="3"/>
      <c r="L3142" s="3"/>
    </row>
    <row r="3143" spans="3:12" x14ac:dyDescent="0.25">
      <c r="C3143" s="3"/>
      <c r="D3143" s="3"/>
      <c r="E3143" s="1"/>
      <c r="F3143" s="1"/>
      <c r="G3143" s="3"/>
      <c r="I3143" s="2"/>
      <c r="J3143" s="2"/>
      <c r="K3143" s="3"/>
      <c r="L3143" s="3"/>
    </row>
    <row r="3144" spans="3:12" x14ac:dyDescent="0.25">
      <c r="C3144" s="3"/>
      <c r="D3144" s="3"/>
      <c r="E3144" s="1"/>
      <c r="F3144" s="1"/>
      <c r="G3144" s="3"/>
      <c r="I3144" s="2"/>
      <c r="J3144" s="2"/>
      <c r="K3144" s="3"/>
      <c r="L3144" s="3"/>
    </row>
    <row r="3145" spans="3:12" x14ac:dyDescent="0.25">
      <c r="C3145" s="3"/>
      <c r="D3145" s="3"/>
      <c r="E3145" s="1"/>
      <c r="F3145" s="1"/>
      <c r="G3145" s="3"/>
      <c r="I3145" s="2"/>
      <c r="J3145" s="2"/>
      <c r="K3145" s="3"/>
      <c r="L3145" s="3"/>
    </row>
    <row r="3146" spans="3:12" x14ac:dyDescent="0.25">
      <c r="C3146" s="3"/>
      <c r="D3146" s="3"/>
      <c r="E3146" s="1"/>
      <c r="F3146" s="1"/>
      <c r="G3146" s="3"/>
      <c r="I3146" s="2"/>
      <c r="J3146" s="2"/>
      <c r="K3146" s="3"/>
      <c r="L3146" s="3"/>
    </row>
    <row r="3147" spans="3:12" x14ac:dyDescent="0.25">
      <c r="C3147" s="3"/>
      <c r="D3147" s="3"/>
      <c r="E3147" s="1"/>
      <c r="F3147" s="1"/>
      <c r="G3147" s="3"/>
      <c r="I3147" s="2"/>
      <c r="J3147" s="2"/>
      <c r="K3147" s="3"/>
      <c r="L3147" s="3"/>
    </row>
    <row r="3148" spans="3:12" x14ac:dyDescent="0.25">
      <c r="C3148" s="3"/>
      <c r="D3148" s="3"/>
      <c r="E3148" s="1"/>
      <c r="F3148" s="1"/>
      <c r="G3148" s="3"/>
      <c r="I3148" s="2"/>
      <c r="J3148" s="2"/>
      <c r="K3148" s="3"/>
      <c r="L3148" s="3"/>
    </row>
    <row r="3149" spans="3:12" x14ac:dyDescent="0.25">
      <c r="C3149" s="3"/>
      <c r="D3149" s="3"/>
      <c r="E3149" s="1"/>
      <c r="F3149" s="1"/>
      <c r="G3149" s="3"/>
      <c r="I3149" s="2"/>
      <c r="J3149" s="2"/>
      <c r="K3149" s="3"/>
      <c r="L3149" s="3"/>
    </row>
    <row r="3150" spans="3:12" x14ac:dyDescent="0.25">
      <c r="C3150" s="3"/>
      <c r="D3150" s="3"/>
      <c r="E3150" s="1"/>
      <c r="F3150" s="1"/>
      <c r="G3150" s="3"/>
      <c r="I3150" s="2"/>
      <c r="J3150" s="2"/>
      <c r="K3150" s="3"/>
      <c r="L3150" s="3"/>
    </row>
    <row r="3151" spans="3:12" x14ac:dyDescent="0.25">
      <c r="C3151" s="3"/>
      <c r="D3151" s="3"/>
      <c r="E3151" s="1"/>
      <c r="F3151" s="1"/>
      <c r="G3151" s="3"/>
      <c r="I3151" s="2"/>
      <c r="J3151" s="2"/>
      <c r="K3151" s="3"/>
      <c r="L3151" s="3"/>
    </row>
    <row r="3152" spans="3:12" x14ac:dyDescent="0.25">
      <c r="C3152" s="3"/>
      <c r="D3152" s="3"/>
      <c r="E3152" s="1"/>
      <c r="F3152" s="1"/>
      <c r="G3152" s="3"/>
      <c r="I3152" s="2"/>
      <c r="J3152" s="2"/>
      <c r="K3152" s="3"/>
      <c r="L3152" s="3"/>
    </row>
    <row r="3153" spans="3:12" x14ac:dyDescent="0.25">
      <c r="C3153" s="3"/>
      <c r="D3153" s="3"/>
      <c r="E3153" s="1"/>
      <c r="F3153" s="1"/>
      <c r="G3153" s="3"/>
      <c r="I3153" s="2"/>
      <c r="J3153" s="2"/>
      <c r="K3153" s="3"/>
      <c r="L3153" s="3"/>
    </row>
    <row r="3154" spans="3:12" x14ac:dyDescent="0.25">
      <c r="C3154" s="3"/>
      <c r="D3154" s="3"/>
      <c r="E3154" s="1"/>
      <c r="F3154" s="1"/>
      <c r="G3154" s="3"/>
      <c r="I3154" s="2"/>
      <c r="J3154" s="2"/>
      <c r="K3154" s="3"/>
      <c r="L3154" s="3"/>
    </row>
    <row r="3155" spans="3:12" x14ac:dyDescent="0.25">
      <c r="C3155" s="3"/>
      <c r="D3155" s="3"/>
      <c r="E3155" s="1"/>
      <c r="F3155" s="1"/>
      <c r="G3155" s="3"/>
      <c r="I3155" s="2"/>
      <c r="J3155" s="2"/>
      <c r="K3155" s="3"/>
      <c r="L3155" s="3"/>
    </row>
    <row r="3156" spans="3:12" x14ac:dyDescent="0.25">
      <c r="C3156" s="3"/>
      <c r="D3156" s="3"/>
      <c r="E3156" s="1"/>
      <c r="F3156" s="1"/>
      <c r="G3156" s="3"/>
      <c r="I3156" s="2"/>
      <c r="J3156" s="2"/>
      <c r="K3156" s="3"/>
      <c r="L3156" s="3"/>
    </row>
    <row r="3157" spans="3:12" x14ac:dyDescent="0.25">
      <c r="C3157" s="3"/>
      <c r="D3157" s="3"/>
      <c r="E3157" s="1"/>
      <c r="F3157" s="1"/>
      <c r="G3157" s="3"/>
      <c r="I3157" s="2"/>
      <c r="J3157" s="2"/>
      <c r="K3157" s="3"/>
      <c r="L3157" s="3"/>
    </row>
    <row r="3158" spans="3:12" x14ac:dyDescent="0.25">
      <c r="C3158" s="3"/>
      <c r="D3158" s="3"/>
      <c r="E3158" s="1"/>
      <c r="F3158" s="1"/>
      <c r="G3158" s="3"/>
      <c r="I3158" s="2"/>
      <c r="J3158" s="2"/>
      <c r="K3158" s="3"/>
      <c r="L3158" s="3"/>
    </row>
    <row r="3159" spans="3:12" x14ac:dyDescent="0.25">
      <c r="C3159" s="3"/>
      <c r="D3159" s="3"/>
      <c r="E3159" s="1"/>
      <c r="F3159" s="1"/>
      <c r="G3159" s="3"/>
      <c r="I3159" s="2"/>
      <c r="J3159" s="2"/>
      <c r="K3159" s="3"/>
      <c r="L3159" s="3"/>
    </row>
    <row r="3160" spans="3:12" x14ac:dyDescent="0.25">
      <c r="C3160" s="3"/>
      <c r="D3160" s="3"/>
      <c r="E3160" s="1"/>
      <c r="F3160" s="1"/>
      <c r="G3160" s="3"/>
      <c r="I3160" s="2"/>
      <c r="J3160" s="2"/>
      <c r="K3160" s="3"/>
      <c r="L3160" s="3"/>
    </row>
    <row r="3161" spans="3:12" x14ac:dyDescent="0.25">
      <c r="C3161" s="3"/>
      <c r="D3161" s="3"/>
      <c r="E3161" s="1"/>
      <c r="F3161" s="1"/>
      <c r="G3161" s="3"/>
      <c r="I3161" s="2"/>
      <c r="J3161" s="2"/>
      <c r="K3161" s="3"/>
      <c r="L3161" s="3"/>
    </row>
    <row r="3162" spans="3:12" x14ac:dyDescent="0.25">
      <c r="C3162" s="3"/>
      <c r="D3162" s="3"/>
      <c r="E3162" s="1"/>
      <c r="F3162" s="1"/>
      <c r="G3162" s="3"/>
      <c r="I3162" s="2"/>
      <c r="J3162" s="2"/>
      <c r="K3162" s="3"/>
      <c r="L3162" s="3"/>
    </row>
    <row r="3163" spans="3:12" x14ac:dyDescent="0.25">
      <c r="C3163" s="3"/>
      <c r="D3163" s="3"/>
      <c r="E3163" s="1"/>
      <c r="F3163" s="1"/>
      <c r="G3163" s="3"/>
      <c r="I3163" s="2"/>
      <c r="J3163" s="2"/>
      <c r="K3163" s="3"/>
      <c r="L3163" s="3"/>
    </row>
    <row r="3164" spans="3:12" x14ac:dyDescent="0.25">
      <c r="C3164" s="3"/>
      <c r="D3164" s="3"/>
      <c r="E3164" s="1"/>
      <c r="F3164" s="1"/>
      <c r="G3164" s="3"/>
      <c r="I3164" s="2"/>
      <c r="J3164" s="2"/>
      <c r="K3164" s="3"/>
      <c r="L3164" s="3"/>
    </row>
    <row r="3165" spans="3:12" x14ac:dyDescent="0.25">
      <c r="C3165" s="3"/>
      <c r="D3165" s="3"/>
      <c r="E3165" s="1"/>
      <c r="F3165" s="1"/>
      <c r="G3165" s="3"/>
      <c r="I3165" s="2"/>
      <c r="J3165" s="2"/>
      <c r="K3165" s="3"/>
      <c r="L3165" s="3"/>
    </row>
    <row r="3166" spans="3:12" x14ac:dyDescent="0.25">
      <c r="C3166" s="3"/>
      <c r="D3166" s="3"/>
      <c r="E3166" s="1"/>
      <c r="F3166" s="1"/>
      <c r="G3166" s="3"/>
      <c r="I3166" s="2"/>
      <c r="J3166" s="2"/>
      <c r="K3166" s="3"/>
      <c r="L3166" s="3"/>
    </row>
    <row r="3167" spans="3:12" x14ac:dyDescent="0.25">
      <c r="C3167" s="3"/>
      <c r="D3167" s="3"/>
      <c r="E3167" s="1"/>
      <c r="F3167" s="1"/>
      <c r="G3167" s="3"/>
      <c r="I3167" s="2"/>
      <c r="J3167" s="2"/>
      <c r="K3167" s="3"/>
      <c r="L3167" s="3"/>
    </row>
    <row r="3168" spans="3:12" x14ac:dyDescent="0.25">
      <c r="C3168" s="3"/>
      <c r="D3168" s="3"/>
      <c r="E3168" s="1"/>
      <c r="F3168" s="1"/>
      <c r="G3168" s="3"/>
      <c r="I3168" s="2"/>
      <c r="J3168" s="2"/>
      <c r="K3168" s="3"/>
      <c r="L3168" s="3"/>
    </row>
    <row r="3169" spans="3:12" x14ac:dyDescent="0.25">
      <c r="C3169" s="3"/>
      <c r="D3169" s="3"/>
      <c r="E3169" s="1"/>
      <c r="F3169" s="1"/>
      <c r="G3169" s="3"/>
      <c r="I3169" s="2"/>
      <c r="J3169" s="2"/>
      <c r="K3169" s="3"/>
      <c r="L3169" s="3"/>
    </row>
    <row r="3170" spans="3:12" x14ac:dyDescent="0.25">
      <c r="C3170" s="3"/>
      <c r="D3170" s="3"/>
      <c r="E3170" s="1"/>
      <c r="F3170" s="1"/>
      <c r="G3170" s="3"/>
      <c r="I3170" s="2"/>
      <c r="J3170" s="2"/>
      <c r="K3170" s="3"/>
      <c r="L3170" s="3"/>
    </row>
    <row r="3171" spans="3:12" x14ac:dyDescent="0.25">
      <c r="C3171" s="3"/>
      <c r="D3171" s="3"/>
      <c r="E3171" s="1"/>
      <c r="F3171" s="1"/>
      <c r="G3171" s="3"/>
      <c r="I3171" s="2"/>
      <c r="J3171" s="2"/>
      <c r="K3171" s="3"/>
      <c r="L3171" s="3"/>
    </row>
    <row r="3172" spans="3:12" x14ac:dyDescent="0.25">
      <c r="C3172" s="3"/>
      <c r="D3172" s="3"/>
      <c r="E3172" s="1"/>
      <c r="F3172" s="1"/>
      <c r="G3172" s="3"/>
      <c r="I3172" s="2"/>
      <c r="J3172" s="2"/>
      <c r="K3172" s="3"/>
      <c r="L3172" s="3"/>
    </row>
    <row r="3173" spans="3:12" x14ac:dyDescent="0.25">
      <c r="C3173" s="3"/>
      <c r="D3173" s="3"/>
      <c r="E3173" s="1"/>
      <c r="F3173" s="1"/>
      <c r="G3173" s="3"/>
      <c r="I3173" s="2"/>
      <c r="J3173" s="2"/>
      <c r="K3173" s="3"/>
      <c r="L3173" s="3"/>
    </row>
    <row r="3174" spans="3:12" x14ac:dyDescent="0.25">
      <c r="C3174" s="3"/>
      <c r="D3174" s="3"/>
      <c r="E3174" s="1"/>
      <c r="F3174" s="1"/>
      <c r="G3174" s="3"/>
      <c r="I3174" s="2"/>
      <c r="J3174" s="2"/>
      <c r="K3174" s="3"/>
      <c r="L3174" s="3"/>
    </row>
    <row r="3175" spans="3:12" x14ac:dyDescent="0.25">
      <c r="C3175" s="3"/>
      <c r="D3175" s="3"/>
      <c r="E3175" s="1"/>
      <c r="F3175" s="1"/>
      <c r="G3175" s="3"/>
      <c r="I3175" s="2"/>
      <c r="J3175" s="2"/>
      <c r="K3175" s="3"/>
      <c r="L3175" s="3"/>
    </row>
    <row r="3176" spans="3:12" x14ac:dyDescent="0.25">
      <c r="C3176" s="3"/>
      <c r="D3176" s="3"/>
      <c r="E3176" s="1"/>
      <c r="F3176" s="1"/>
      <c r="G3176" s="3"/>
      <c r="I3176" s="2"/>
      <c r="J3176" s="2"/>
      <c r="K3176" s="3"/>
      <c r="L3176" s="3"/>
    </row>
    <row r="3177" spans="3:12" x14ac:dyDescent="0.25">
      <c r="C3177" s="3"/>
      <c r="D3177" s="3"/>
      <c r="E3177" s="1"/>
      <c r="F3177" s="1"/>
      <c r="G3177" s="3"/>
      <c r="I3177" s="2"/>
      <c r="J3177" s="2"/>
      <c r="K3177" s="3"/>
      <c r="L3177" s="3"/>
    </row>
    <row r="3178" spans="3:12" x14ac:dyDescent="0.25">
      <c r="C3178" s="3"/>
      <c r="D3178" s="3"/>
      <c r="E3178" s="1"/>
      <c r="F3178" s="1"/>
      <c r="G3178" s="3"/>
      <c r="I3178" s="2"/>
      <c r="J3178" s="2"/>
      <c r="K3178" s="3"/>
      <c r="L3178" s="3"/>
    </row>
    <row r="3179" spans="3:12" x14ac:dyDescent="0.25">
      <c r="C3179" s="3"/>
      <c r="D3179" s="3"/>
      <c r="E3179" s="1"/>
      <c r="F3179" s="1"/>
      <c r="G3179" s="3"/>
      <c r="I3179" s="2"/>
      <c r="J3179" s="2"/>
      <c r="K3179" s="3"/>
      <c r="L3179" s="3"/>
    </row>
    <row r="3180" spans="3:12" x14ac:dyDescent="0.25">
      <c r="C3180" s="3"/>
      <c r="D3180" s="3"/>
      <c r="E3180" s="1"/>
      <c r="F3180" s="1"/>
      <c r="G3180" s="3"/>
      <c r="I3180" s="2"/>
      <c r="J3180" s="2"/>
      <c r="K3180" s="3"/>
      <c r="L3180" s="3"/>
    </row>
    <row r="3181" spans="3:12" x14ac:dyDescent="0.25">
      <c r="C3181" s="3"/>
      <c r="D3181" s="3"/>
      <c r="E3181" s="1"/>
      <c r="F3181" s="1"/>
      <c r="G3181" s="3"/>
      <c r="I3181" s="2"/>
      <c r="J3181" s="2"/>
      <c r="K3181" s="3"/>
      <c r="L3181" s="3"/>
    </row>
    <row r="3182" spans="3:12" x14ac:dyDescent="0.25">
      <c r="C3182" s="3"/>
      <c r="D3182" s="3"/>
      <c r="E3182" s="1"/>
      <c r="F3182" s="1"/>
      <c r="G3182" s="3"/>
      <c r="I3182" s="2"/>
      <c r="J3182" s="2"/>
      <c r="K3182" s="3"/>
      <c r="L3182" s="3"/>
    </row>
    <row r="3183" spans="3:12" x14ac:dyDescent="0.25">
      <c r="C3183" s="3"/>
      <c r="D3183" s="3"/>
      <c r="E3183" s="1"/>
      <c r="F3183" s="1"/>
      <c r="G3183" s="3"/>
      <c r="I3183" s="2"/>
      <c r="J3183" s="2"/>
      <c r="K3183" s="3"/>
      <c r="L3183" s="3"/>
    </row>
    <row r="3184" spans="3:12" x14ac:dyDescent="0.25">
      <c r="C3184" s="3"/>
      <c r="D3184" s="3"/>
      <c r="E3184" s="1"/>
      <c r="F3184" s="1"/>
      <c r="G3184" s="3"/>
      <c r="I3184" s="2"/>
      <c r="J3184" s="2"/>
      <c r="K3184" s="3"/>
      <c r="L3184" s="3"/>
    </row>
    <row r="3185" spans="3:12" x14ac:dyDescent="0.25">
      <c r="C3185" s="3"/>
      <c r="D3185" s="3"/>
      <c r="E3185" s="1"/>
      <c r="F3185" s="1"/>
      <c r="G3185" s="3"/>
      <c r="I3185" s="2"/>
      <c r="J3185" s="2"/>
      <c r="K3185" s="3"/>
      <c r="L3185" s="3"/>
    </row>
    <row r="3186" spans="3:12" x14ac:dyDescent="0.25">
      <c r="C3186" s="3"/>
      <c r="D3186" s="3"/>
      <c r="E3186" s="1"/>
      <c r="F3186" s="1"/>
      <c r="G3186" s="3"/>
      <c r="I3186" s="2"/>
      <c r="J3186" s="2"/>
      <c r="K3186" s="3"/>
      <c r="L3186" s="3"/>
    </row>
    <row r="3187" spans="3:12" x14ac:dyDescent="0.25">
      <c r="C3187" s="3"/>
      <c r="D3187" s="3"/>
      <c r="E3187" s="1"/>
      <c r="F3187" s="1"/>
      <c r="G3187" s="3"/>
      <c r="I3187" s="2"/>
      <c r="J3187" s="2"/>
      <c r="K3187" s="3"/>
      <c r="L3187" s="3"/>
    </row>
    <row r="3188" spans="3:12" x14ac:dyDescent="0.25">
      <c r="C3188" s="3"/>
      <c r="D3188" s="3"/>
      <c r="E3188" s="1"/>
      <c r="F3188" s="1"/>
      <c r="G3188" s="3"/>
      <c r="I3188" s="2"/>
      <c r="J3188" s="2"/>
      <c r="K3188" s="3"/>
      <c r="L3188" s="3"/>
    </row>
    <row r="3189" spans="3:12" x14ac:dyDescent="0.25">
      <c r="C3189" s="3"/>
      <c r="D3189" s="3"/>
      <c r="E3189" s="1"/>
      <c r="F3189" s="1"/>
      <c r="G3189" s="3"/>
      <c r="I3189" s="2"/>
      <c r="J3189" s="2"/>
      <c r="K3189" s="3"/>
      <c r="L3189" s="3"/>
    </row>
    <row r="3190" spans="3:12" x14ac:dyDescent="0.25">
      <c r="C3190" s="3"/>
      <c r="D3190" s="3"/>
      <c r="E3190" s="1"/>
      <c r="F3190" s="1"/>
      <c r="G3190" s="3"/>
      <c r="I3190" s="2"/>
      <c r="J3190" s="2"/>
      <c r="K3190" s="3"/>
      <c r="L3190" s="3"/>
    </row>
    <row r="3191" spans="3:12" x14ac:dyDescent="0.25">
      <c r="C3191" s="3"/>
      <c r="D3191" s="3"/>
      <c r="E3191" s="1"/>
      <c r="F3191" s="1"/>
      <c r="G3191" s="3"/>
      <c r="I3191" s="2"/>
      <c r="J3191" s="2"/>
      <c r="K3191" s="3"/>
      <c r="L3191" s="3"/>
    </row>
    <row r="3192" spans="3:12" x14ac:dyDescent="0.25">
      <c r="C3192" s="3"/>
      <c r="D3192" s="3"/>
      <c r="E3192" s="1"/>
      <c r="F3192" s="1"/>
      <c r="G3192" s="3"/>
      <c r="I3192" s="2"/>
      <c r="J3192" s="2"/>
      <c r="K3192" s="3"/>
      <c r="L3192" s="3"/>
    </row>
    <row r="3193" spans="3:12" x14ac:dyDescent="0.25">
      <c r="C3193" s="3"/>
      <c r="D3193" s="3"/>
      <c r="E3193" s="1"/>
      <c r="F3193" s="1"/>
      <c r="G3193" s="3"/>
      <c r="I3193" s="2"/>
      <c r="J3193" s="2"/>
      <c r="K3193" s="3"/>
      <c r="L3193" s="3"/>
    </row>
    <row r="3194" spans="3:12" x14ac:dyDescent="0.25">
      <c r="C3194" s="3"/>
      <c r="D3194" s="3"/>
      <c r="E3194" s="1"/>
      <c r="F3194" s="1"/>
      <c r="G3194" s="3"/>
      <c r="I3194" s="2"/>
      <c r="J3194" s="2"/>
      <c r="K3194" s="3"/>
      <c r="L3194" s="3"/>
    </row>
    <row r="3195" spans="3:12" x14ac:dyDescent="0.25">
      <c r="C3195" s="3"/>
      <c r="D3195" s="3"/>
      <c r="E3195" s="1"/>
      <c r="F3195" s="1"/>
      <c r="G3195" s="3"/>
      <c r="I3195" s="2"/>
      <c r="J3195" s="2"/>
      <c r="K3195" s="3"/>
      <c r="L3195" s="3"/>
    </row>
    <row r="3196" spans="3:12" x14ac:dyDescent="0.25">
      <c r="C3196" s="3"/>
      <c r="D3196" s="3"/>
      <c r="E3196" s="1"/>
      <c r="F3196" s="1"/>
      <c r="G3196" s="3"/>
      <c r="I3196" s="2"/>
      <c r="J3196" s="2"/>
      <c r="K3196" s="3"/>
      <c r="L3196" s="3"/>
    </row>
    <row r="3197" spans="3:12" x14ac:dyDescent="0.25">
      <c r="C3197" s="3"/>
      <c r="D3197" s="3"/>
      <c r="E3197" s="1"/>
      <c r="F3197" s="1"/>
      <c r="G3197" s="3"/>
      <c r="I3197" s="2"/>
      <c r="J3197" s="2"/>
      <c r="K3197" s="3"/>
      <c r="L3197" s="3"/>
    </row>
    <row r="3198" spans="3:12" x14ac:dyDescent="0.25">
      <c r="C3198" s="3"/>
      <c r="D3198" s="3"/>
      <c r="E3198" s="1"/>
      <c r="F3198" s="1"/>
      <c r="G3198" s="3"/>
      <c r="I3198" s="2"/>
      <c r="J3198" s="2"/>
      <c r="K3198" s="3"/>
      <c r="L3198" s="3"/>
    </row>
    <row r="3199" spans="3:12" x14ac:dyDescent="0.25">
      <c r="C3199" s="3"/>
      <c r="D3199" s="3"/>
      <c r="E3199" s="1"/>
      <c r="F3199" s="1"/>
      <c r="G3199" s="3"/>
      <c r="I3199" s="2"/>
      <c r="J3199" s="2"/>
      <c r="K3199" s="3"/>
      <c r="L3199" s="3"/>
    </row>
    <row r="3200" spans="3:12" x14ac:dyDescent="0.25">
      <c r="C3200" s="3"/>
      <c r="D3200" s="3"/>
      <c r="E3200" s="1"/>
      <c r="F3200" s="1"/>
      <c r="G3200" s="3"/>
      <c r="I3200" s="2"/>
      <c r="J3200" s="2"/>
      <c r="K3200" s="3"/>
      <c r="L3200" s="3"/>
    </row>
    <row r="3201" spans="3:12" x14ac:dyDescent="0.25">
      <c r="C3201" s="3"/>
      <c r="D3201" s="3"/>
      <c r="E3201" s="1"/>
      <c r="F3201" s="1"/>
      <c r="G3201" s="3"/>
      <c r="I3201" s="2"/>
      <c r="J3201" s="2"/>
      <c r="K3201" s="3"/>
      <c r="L3201" s="3"/>
    </row>
    <row r="3202" spans="3:12" x14ac:dyDescent="0.25">
      <c r="C3202" s="3"/>
      <c r="D3202" s="3"/>
      <c r="E3202" s="1"/>
      <c r="F3202" s="1"/>
      <c r="G3202" s="3"/>
      <c r="I3202" s="2"/>
      <c r="J3202" s="2"/>
      <c r="K3202" s="3"/>
      <c r="L3202" s="3"/>
    </row>
    <row r="3203" spans="3:12" x14ac:dyDescent="0.25">
      <c r="C3203" s="3"/>
      <c r="D3203" s="3"/>
      <c r="E3203" s="1"/>
      <c r="F3203" s="1"/>
      <c r="G3203" s="3"/>
      <c r="I3203" s="2"/>
      <c r="J3203" s="2"/>
      <c r="K3203" s="3"/>
      <c r="L3203" s="3"/>
    </row>
    <row r="3204" spans="3:12" x14ac:dyDescent="0.25">
      <c r="C3204" s="3"/>
      <c r="D3204" s="3"/>
      <c r="E3204" s="1"/>
      <c r="F3204" s="1"/>
      <c r="G3204" s="3"/>
      <c r="I3204" s="2"/>
      <c r="J3204" s="2"/>
      <c r="K3204" s="3"/>
      <c r="L3204" s="3"/>
    </row>
    <row r="3205" spans="3:12" x14ac:dyDescent="0.25">
      <c r="C3205" s="3"/>
      <c r="D3205" s="3"/>
      <c r="E3205" s="1"/>
      <c r="F3205" s="1"/>
      <c r="G3205" s="3"/>
      <c r="I3205" s="2"/>
      <c r="J3205" s="2"/>
      <c r="K3205" s="3"/>
      <c r="L3205" s="3"/>
    </row>
    <row r="3206" spans="3:12" x14ac:dyDescent="0.25">
      <c r="C3206" s="3"/>
      <c r="D3206" s="3"/>
      <c r="E3206" s="1"/>
      <c r="F3206" s="1"/>
      <c r="G3206" s="3"/>
      <c r="I3206" s="2"/>
      <c r="J3206" s="2"/>
      <c r="K3206" s="3"/>
      <c r="L3206" s="3"/>
    </row>
    <row r="3207" spans="3:12" x14ac:dyDescent="0.25">
      <c r="C3207" s="3"/>
      <c r="D3207" s="3"/>
      <c r="E3207" s="1"/>
      <c r="F3207" s="1"/>
      <c r="G3207" s="3"/>
      <c r="I3207" s="2"/>
      <c r="J3207" s="2"/>
      <c r="K3207" s="3"/>
      <c r="L3207" s="3"/>
    </row>
    <row r="3208" spans="3:12" x14ac:dyDescent="0.25">
      <c r="C3208" s="3"/>
      <c r="D3208" s="3"/>
      <c r="E3208" s="1"/>
      <c r="F3208" s="1"/>
      <c r="G3208" s="3"/>
      <c r="I3208" s="2"/>
      <c r="J3208" s="2"/>
      <c r="K3208" s="3"/>
      <c r="L3208" s="3"/>
    </row>
    <row r="3209" spans="3:12" x14ac:dyDescent="0.25">
      <c r="C3209" s="3"/>
      <c r="D3209" s="3"/>
      <c r="E3209" s="1"/>
      <c r="F3209" s="1"/>
      <c r="G3209" s="3"/>
      <c r="I3209" s="2"/>
      <c r="J3209" s="2"/>
      <c r="K3209" s="3"/>
      <c r="L3209" s="3"/>
    </row>
    <row r="3210" spans="3:12" x14ac:dyDescent="0.25">
      <c r="C3210" s="3"/>
      <c r="D3210" s="3"/>
      <c r="E3210" s="1"/>
      <c r="F3210" s="1"/>
      <c r="G3210" s="3"/>
      <c r="I3210" s="2"/>
      <c r="J3210" s="2"/>
      <c r="K3210" s="3"/>
      <c r="L3210" s="3"/>
    </row>
    <row r="3211" spans="3:12" x14ac:dyDescent="0.25">
      <c r="C3211" s="3"/>
      <c r="D3211" s="3"/>
      <c r="E3211" s="1"/>
      <c r="F3211" s="1"/>
      <c r="G3211" s="3"/>
      <c r="I3211" s="2"/>
      <c r="J3211" s="2"/>
      <c r="K3211" s="3"/>
      <c r="L3211" s="3"/>
    </row>
    <row r="3212" spans="3:12" x14ac:dyDescent="0.25">
      <c r="C3212" s="3"/>
      <c r="D3212" s="3"/>
      <c r="E3212" s="1"/>
      <c r="F3212" s="1"/>
      <c r="G3212" s="3"/>
      <c r="I3212" s="2"/>
      <c r="J3212" s="2"/>
      <c r="K3212" s="3"/>
      <c r="L3212" s="3"/>
    </row>
    <row r="3213" spans="3:12" x14ac:dyDescent="0.25">
      <c r="C3213" s="3"/>
      <c r="D3213" s="3"/>
      <c r="E3213" s="1"/>
      <c r="F3213" s="1"/>
      <c r="G3213" s="3"/>
      <c r="I3213" s="2"/>
      <c r="J3213" s="2"/>
      <c r="K3213" s="3"/>
      <c r="L3213" s="3"/>
    </row>
    <row r="3214" spans="3:12" x14ac:dyDescent="0.25">
      <c r="C3214" s="3"/>
      <c r="D3214" s="3"/>
      <c r="E3214" s="1"/>
      <c r="F3214" s="1"/>
      <c r="G3214" s="3"/>
      <c r="I3214" s="2"/>
      <c r="J3214" s="2"/>
      <c r="K3214" s="3"/>
      <c r="L3214" s="3"/>
    </row>
    <row r="3215" spans="3:12" x14ac:dyDescent="0.25">
      <c r="C3215" s="3"/>
      <c r="D3215" s="3"/>
      <c r="E3215" s="1"/>
      <c r="F3215" s="1"/>
      <c r="G3215" s="3"/>
      <c r="I3215" s="2"/>
      <c r="J3215" s="2"/>
      <c r="K3215" s="3"/>
      <c r="L3215" s="3"/>
    </row>
    <row r="3216" spans="3:12" x14ac:dyDescent="0.25">
      <c r="C3216" s="3"/>
      <c r="D3216" s="3"/>
      <c r="E3216" s="1"/>
      <c r="F3216" s="1"/>
      <c r="G3216" s="3"/>
      <c r="I3216" s="2"/>
      <c r="J3216" s="2"/>
      <c r="K3216" s="3"/>
      <c r="L3216" s="3"/>
    </row>
    <row r="3217" spans="3:12" x14ac:dyDescent="0.25">
      <c r="C3217" s="3"/>
      <c r="D3217" s="3"/>
      <c r="E3217" s="1"/>
      <c r="F3217" s="1"/>
      <c r="G3217" s="3"/>
      <c r="I3217" s="2"/>
      <c r="J3217" s="2"/>
      <c r="K3217" s="3"/>
      <c r="L3217" s="3"/>
    </row>
    <row r="3218" spans="3:12" x14ac:dyDescent="0.25">
      <c r="C3218" s="3"/>
      <c r="D3218" s="3"/>
      <c r="E3218" s="1"/>
      <c r="F3218" s="1"/>
      <c r="G3218" s="3"/>
      <c r="I3218" s="2"/>
      <c r="J3218" s="2"/>
      <c r="K3218" s="3"/>
      <c r="L3218" s="3"/>
    </row>
    <row r="3219" spans="3:12" x14ac:dyDescent="0.25">
      <c r="C3219" s="3"/>
      <c r="D3219" s="3"/>
      <c r="E3219" s="1"/>
      <c r="F3219" s="1"/>
      <c r="G3219" s="3"/>
      <c r="I3219" s="2"/>
      <c r="J3219" s="2"/>
      <c r="K3219" s="3"/>
      <c r="L3219" s="3"/>
    </row>
    <row r="3220" spans="3:12" x14ac:dyDescent="0.25">
      <c r="C3220" s="3"/>
      <c r="D3220" s="3"/>
      <c r="E3220" s="1"/>
      <c r="F3220" s="1"/>
      <c r="G3220" s="3"/>
      <c r="I3220" s="2"/>
      <c r="J3220" s="2"/>
      <c r="K3220" s="3"/>
      <c r="L3220" s="3"/>
    </row>
    <row r="3221" spans="3:12" x14ac:dyDescent="0.25">
      <c r="C3221" s="3"/>
      <c r="D3221" s="3"/>
      <c r="E3221" s="1"/>
      <c r="F3221" s="1"/>
      <c r="G3221" s="3"/>
      <c r="I3221" s="2"/>
      <c r="J3221" s="2"/>
      <c r="K3221" s="3"/>
      <c r="L3221" s="3"/>
    </row>
    <row r="3222" spans="3:12" x14ac:dyDescent="0.25">
      <c r="C3222" s="3"/>
      <c r="D3222" s="3"/>
      <c r="E3222" s="1"/>
      <c r="F3222" s="1"/>
      <c r="G3222" s="3"/>
      <c r="I3222" s="2"/>
      <c r="J3222" s="2"/>
      <c r="K3222" s="3"/>
      <c r="L3222" s="3"/>
    </row>
    <row r="3223" spans="3:12" x14ac:dyDescent="0.25">
      <c r="C3223" s="3"/>
      <c r="D3223" s="3"/>
      <c r="E3223" s="1"/>
      <c r="F3223" s="1"/>
      <c r="G3223" s="3"/>
      <c r="I3223" s="2"/>
      <c r="J3223" s="2"/>
      <c r="K3223" s="3"/>
      <c r="L3223" s="3"/>
    </row>
    <row r="3224" spans="3:12" x14ac:dyDescent="0.25">
      <c r="C3224" s="3"/>
      <c r="D3224" s="3"/>
      <c r="E3224" s="1"/>
      <c r="F3224" s="1"/>
      <c r="G3224" s="3"/>
      <c r="I3224" s="2"/>
      <c r="J3224" s="2"/>
      <c r="K3224" s="3"/>
      <c r="L3224" s="3"/>
    </row>
    <row r="3225" spans="3:12" x14ac:dyDescent="0.25">
      <c r="C3225" s="3"/>
      <c r="D3225" s="3"/>
      <c r="E3225" s="1"/>
      <c r="F3225" s="1"/>
      <c r="G3225" s="3"/>
      <c r="I3225" s="2"/>
      <c r="J3225" s="2"/>
      <c r="K3225" s="3"/>
      <c r="L3225" s="3"/>
    </row>
    <row r="3226" spans="3:12" x14ac:dyDescent="0.25">
      <c r="C3226" s="3"/>
      <c r="D3226" s="3"/>
      <c r="E3226" s="1"/>
      <c r="F3226" s="1"/>
      <c r="G3226" s="3"/>
      <c r="I3226" s="2"/>
      <c r="J3226" s="2"/>
      <c r="K3226" s="3"/>
      <c r="L3226" s="3"/>
    </row>
    <row r="3227" spans="3:12" x14ac:dyDescent="0.25">
      <c r="C3227" s="3"/>
      <c r="D3227" s="3"/>
      <c r="E3227" s="1"/>
      <c r="F3227" s="1"/>
      <c r="G3227" s="3"/>
      <c r="I3227" s="2"/>
      <c r="J3227" s="2"/>
      <c r="K3227" s="3"/>
      <c r="L3227" s="3"/>
    </row>
    <row r="3228" spans="3:12" x14ac:dyDescent="0.25">
      <c r="C3228" s="3"/>
      <c r="D3228" s="3"/>
      <c r="E3228" s="1"/>
      <c r="F3228" s="1"/>
      <c r="G3228" s="3"/>
      <c r="I3228" s="2"/>
      <c r="J3228" s="2"/>
      <c r="K3228" s="3"/>
      <c r="L3228" s="3"/>
    </row>
    <row r="3229" spans="3:12" x14ac:dyDescent="0.25">
      <c r="C3229" s="3"/>
      <c r="D3229" s="3"/>
      <c r="E3229" s="1"/>
      <c r="F3229" s="1"/>
      <c r="G3229" s="3"/>
      <c r="I3229" s="2"/>
      <c r="J3229" s="2"/>
      <c r="K3229" s="3"/>
      <c r="L3229" s="3"/>
    </row>
    <row r="3230" spans="3:12" x14ac:dyDescent="0.25">
      <c r="C3230" s="3"/>
      <c r="D3230" s="3"/>
      <c r="E3230" s="1"/>
      <c r="F3230" s="1"/>
      <c r="G3230" s="3"/>
      <c r="I3230" s="2"/>
      <c r="J3230" s="2"/>
      <c r="K3230" s="3"/>
      <c r="L3230" s="3"/>
    </row>
    <row r="3231" spans="3:12" x14ac:dyDescent="0.25">
      <c r="C3231" s="3"/>
      <c r="D3231" s="3"/>
      <c r="E3231" s="1"/>
      <c r="F3231" s="1"/>
      <c r="G3231" s="3"/>
      <c r="I3231" s="2"/>
      <c r="J3231" s="2"/>
      <c r="K3231" s="3"/>
      <c r="L3231" s="3"/>
    </row>
    <row r="3232" spans="3:12" x14ac:dyDescent="0.25">
      <c r="C3232" s="3"/>
      <c r="D3232" s="3"/>
      <c r="E3232" s="1"/>
      <c r="F3232" s="1"/>
      <c r="G3232" s="3"/>
      <c r="I3232" s="2"/>
      <c r="J3232" s="2"/>
      <c r="K3232" s="3"/>
      <c r="L3232" s="3"/>
    </row>
    <row r="3233" spans="3:12" x14ac:dyDescent="0.25">
      <c r="C3233" s="3"/>
      <c r="D3233" s="3"/>
      <c r="E3233" s="1"/>
      <c r="F3233" s="1"/>
      <c r="G3233" s="3"/>
      <c r="I3233" s="2"/>
      <c r="J3233" s="2"/>
      <c r="K3233" s="3"/>
      <c r="L3233" s="3"/>
    </row>
    <row r="3234" spans="3:12" x14ac:dyDescent="0.25">
      <c r="C3234" s="3"/>
      <c r="D3234" s="3"/>
      <c r="E3234" s="1"/>
      <c r="F3234" s="1"/>
      <c r="G3234" s="3"/>
      <c r="I3234" s="2"/>
      <c r="J3234" s="2"/>
      <c r="K3234" s="3"/>
      <c r="L3234" s="3"/>
    </row>
    <row r="3235" spans="3:12" x14ac:dyDescent="0.25">
      <c r="C3235" s="3"/>
      <c r="D3235" s="3"/>
      <c r="E3235" s="1"/>
      <c r="F3235" s="1"/>
      <c r="G3235" s="3"/>
      <c r="I3235" s="2"/>
      <c r="J3235" s="2"/>
      <c r="K3235" s="3"/>
      <c r="L3235" s="3"/>
    </row>
    <row r="3236" spans="3:12" x14ac:dyDescent="0.25">
      <c r="C3236" s="3"/>
      <c r="D3236" s="3"/>
      <c r="E3236" s="1"/>
      <c r="F3236" s="1"/>
      <c r="G3236" s="3"/>
      <c r="I3236" s="2"/>
      <c r="J3236" s="2"/>
      <c r="K3236" s="3"/>
      <c r="L3236" s="3"/>
    </row>
    <row r="3237" spans="3:12" x14ac:dyDescent="0.25">
      <c r="C3237" s="3"/>
      <c r="D3237" s="3"/>
      <c r="E3237" s="1"/>
      <c r="F3237" s="1"/>
      <c r="G3237" s="3"/>
      <c r="I3237" s="2"/>
      <c r="J3237" s="2"/>
      <c r="K3237" s="3"/>
      <c r="L3237" s="3"/>
    </row>
    <row r="3238" spans="3:12" x14ac:dyDescent="0.25">
      <c r="C3238" s="3"/>
      <c r="D3238" s="3"/>
      <c r="E3238" s="1"/>
      <c r="F3238" s="1"/>
      <c r="G3238" s="3"/>
      <c r="I3238" s="2"/>
      <c r="J3238" s="2"/>
      <c r="K3238" s="3"/>
      <c r="L3238" s="3"/>
    </row>
    <row r="3239" spans="3:12" x14ac:dyDescent="0.25">
      <c r="C3239" s="3"/>
      <c r="D3239" s="3"/>
      <c r="E3239" s="1"/>
      <c r="F3239" s="1"/>
      <c r="G3239" s="3"/>
      <c r="I3239" s="2"/>
      <c r="J3239" s="2"/>
      <c r="K3239" s="3"/>
      <c r="L3239" s="3"/>
    </row>
    <row r="3240" spans="3:12" x14ac:dyDescent="0.25">
      <c r="C3240" s="3"/>
      <c r="D3240" s="3"/>
      <c r="E3240" s="1"/>
      <c r="F3240" s="1"/>
      <c r="G3240" s="3"/>
      <c r="I3240" s="2"/>
      <c r="J3240" s="2"/>
      <c r="K3240" s="3"/>
      <c r="L3240" s="3"/>
    </row>
    <row r="3241" spans="3:12" x14ac:dyDescent="0.25">
      <c r="C3241" s="3"/>
      <c r="D3241" s="3"/>
      <c r="E3241" s="1"/>
      <c r="F3241" s="1"/>
      <c r="G3241" s="3"/>
      <c r="I3241" s="2"/>
      <c r="J3241" s="2"/>
      <c r="K3241" s="3"/>
      <c r="L3241" s="3"/>
    </row>
    <row r="3242" spans="3:12" x14ac:dyDescent="0.25">
      <c r="C3242" s="3"/>
      <c r="D3242" s="3"/>
      <c r="E3242" s="1"/>
      <c r="F3242" s="1"/>
      <c r="G3242" s="3"/>
      <c r="I3242" s="2"/>
      <c r="J3242" s="2"/>
      <c r="K3242" s="3"/>
      <c r="L3242" s="3"/>
    </row>
    <row r="3243" spans="3:12" x14ac:dyDescent="0.25">
      <c r="C3243" s="3"/>
      <c r="D3243" s="3"/>
      <c r="E3243" s="1"/>
      <c r="F3243" s="1"/>
      <c r="G3243" s="3"/>
      <c r="I3243" s="2"/>
      <c r="J3243" s="2"/>
      <c r="K3243" s="3"/>
      <c r="L3243" s="3"/>
    </row>
    <row r="3244" spans="3:12" x14ac:dyDescent="0.25">
      <c r="C3244" s="3"/>
      <c r="D3244" s="3"/>
      <c r="E3244" s="1"/>
      <c r="F3244" s="1"/>
      <c r="G3244" s="3"/>
      <c r="I3244" s="2"/>
      <c r="J3244" s="2"/>
      <c r="K3244" s="3"/>
      <c r="L3244" s="3"/>
    </row>
    <row r="3245" spans="3:12" x14ac:dyDescent="0.25">
      <c r="C3245" s="3"/>
      <c r="D3245" s="3"/>
      <c r="E3245" s="1"/>
      <c r="F3245" s="1"/>
      <c r="G3245" s="3"/>
      <c r="I3245" s="2"/>
      <c r="J3245" s="2"/>
      <c r="K3245" s="3"/>
      <c r="L3245" s="3"/>
    </row>
    <row r="3246" spans="3:12" x14ac:dyDescent="0.25">
      <c r="C3246" s="3"/>
      <c r="D3246" s="3"/>
      <c r="E3246" s="1"/>
      <c r="F3246" s="1"/>
      <c r="G3246" s="3"/>
      <c r="I3246" s="2"/>
      <c r="J3246" s="2"/>
      <c r="K3246" s="3"/>
      <c r="L3246" s="3"/>
    </row>
    <row r="3247" spans="3:12" x14ac:dyDescent="0.25">
      <c r="C3247" s="3"/>
      <c r="D3247" s="3"/>
      <c r="E3247" s="1"/>
      <c r="F3247" s="1"/>
      <c r="G3247" s="3"/>
      <c r="I3247" s="2"/>
      <c r="J3247" s="2"/>
      <c r="K3247" s="3"/>
      <c r="L3247" s="3"/>
    </row>
    <row r="3248" spans="3:12" x14ac:dyDescent="0.25">
      <c r="C3248" s="3"/>
      <c r="D3248" s="3"/>
      <c r="E3248" s="1"/>
      <c r="F3248" s="1"/>
      <c r="G3248" s="3"/>
      <c r="I3248" s="2"/>
      <c r="J3248" s="2"/>
      <c r="K3248" s="3"/>
      <c r="L3248" s="3"/>
    </row>
    <row r="3249" spans="3:12" x14ac:dyDescent="0.25">
      <c r="C3249" s="3"/>
      <c r="D3249" s="3"/>
      <c r="E3249" s="1"/>
      <c r="F3249" s="1"/>
      <c r="G3249" s="3"/>
      <c r="I3249" s="2"/>
      <c r="J3249" s="2"/>
      <c r="K3249" s="3"/>
      <c r="L3249" s="3"/>
    </row>
    <row r="3250" spans="3:12" x14ac:dyDescent="0.25">
      <c r="C3250" s="3"/>
      <c r="D3250" s="3"/>
      <c r="E3250" s="1"/>
      <c r="F3250" s="1"/>
      <c r="G3250" s="3"/>
      <c r="I3250" s="2"/>
      <c r="J3250" s="2"/>
      <c r="K3250" s="3"/>
      <c r="L3250" s="3"/>
    </row>
    <row r="3251" spans="3:12" x14ac:dyDescent="0.25">
      <c r="C3251" s="3"/>
      <c r="D3251" s="3"/>
      <c r="E3251" s="1"/>
      <c r="F3251" s="1"/>
      <c r="G3251" s="3"/>
      <c r="I3251" s="2"/>
      <c r="J3251" s="2"/>
      <c r="K3251" s="3"/>
      <c r="L3251" s="3"/>
    </row>
    <row r="3252" spans="3:12" x14ac:dyDescent="0.25">
      <c r="C3252" s="3"/>
      <c r="D3252" s="3"/>
      <c r="E3252" s="1"/>
      <c r="F3252" s="1"/>
      <c r="G3252" s="3"/>
      <c r="I3252" s="2"/>
      <c r="J3252" s="2"/>
      <c r="K3252" s="3"/>
      <c r="L3252" s="3"/>
    </row>
    <row r="3253" spans="3:12" x14ac:dyDescent="0.25">
      <c r="C3253" s="3"/>
      <c r="D3253" s="3"/>
      <c r="E3253" s="1"/>
      <c r="F3253" s="1"/>
      <c r="G3253" s="3"/>
      <c r="I3253" s="2"/>
      <c r="J3253" s="2"/>
      <c r="K3253" s="3"/>
      <c r="L3253" s="3"/>
    </row>
    <row r="3254" spans="3:12" x14ac:dyDescent="0.25">
      <c r="C3254" s="3"/>
      <c r="D3254" s="3"/>
      <c r="E3254" s="1"/>
      <c r="F3254" s="1"/>
      <c r="G3254" s="3"/>
      <c r="I3254" s="2"/>
      <c r="J3254" s="2"/>
      <c r="K3254" s="3"/>
      <c r="L3254" s="3"/>
    </row>
    <row r="3255" spans="3:12" x14ac:dyDescent="0.25">
      <c r="C3255" s="3"/>
      <c r="D3255" s="3"/>
      <c r="E3255" s="1"/>
      <c r="F3255" s="1"/>
      <c r="G3255" s="3"/>
      <c r="I3255" s="2"/>
      <c r="J3255" s="2"/>
      <c r="K3255" s="3"/>
      <c r="L3255" s="3"/>
    </row>
    <row r="3256" spans="3:12" x14ac:dyDescent="0.25">
      <c r="C3256" s="3"/>
      <c r="D3256" s="3"/>
      <c r="E3256" s="1"/>
      <c r="F3256" s="1"/>
      <c r="G3256" s="3"/>
      <c r="I3256" s="2"/>
      <c r="J3256" s="2"/>
      <c r="K3256" s="3"/>
      <c r="L3256" s="3"/>
    </row>
    <row r="3257" spans="3:12" x14ac:dyDescent="0.25">
      <c r="C3257" s="3"/>
      <c r="D3257" s="3"/>
      <c r="E3257" s="1"/>
      <c r="F3257" s="1"/>
      <c r="G3257" s="3"/>
      <c r="I3257" s="2"/>
      <c r="J3257" s="2"/>
      <c r="K3257" s="3"/>
      <c r="L3257" s="3"/>
    </row>
    <row r="3258" spans="3:12" x14ac:dyDescent="0.25">
      <c r="C3258" s="3"/>
      <c r="D3258" s="3"/>
      <c r="E3258" s="1"/>
      <c r="F3258" s="1"/>
      <c r="G3258" s="3"/>
      <c r="I3258" s="2"/>
      <c r="J3258" s="2"/>
      <c r="K3258" s="3"/>
      <c r="L3258" s="3"/>
    </row>
    <row r="3259" spans="3:12" x14ac:dyDescent="0.25">
      <c r="C3259" s="3"/>
      <c r="D3259" s="3"/>
      <c r="E3259" s="1"/>
      <c r="F3259" s="1"/>
      <c r="G3259" s="3"/>
      <c r="I3259" s="2"/>
      <c r="J3259" s="2"/>
      <c r="K3259" s="3"/>
      <c r="L3259" s="3"/>
    </row>
    <row r="3260" spans="3:12" x14ac:dyDescent="0.25">
      <c r="C3260" s="3"/>
      <c r="D3260" s="3"/>
      <c r="E3260" s="1"/>
      <c r="F3260" s="1"/>
      <c r="G3260" s="3"/>
      <c r="I3260" s="2"/>
      <c r="J3260" s="2"/>
      <c r="K3260" s="3"/>
      <c r="L3260" s="3"/>
    </row>
    <row r="3261" spans="3:12" x14ac:dyDescent="0.25">
      <c r="C3261" s="3"/>
      <c r="D3261" s="3"/>
      <c r="E3261" s="1"/>
      <c r="F3261" s="1"/>
      <c r="G3261" s="3"/>
      <c r="I3261" s="2"/>
      <c r="J3261" s="2"/>
      <c r="K3261" s="3"/>
      <c r="L3261" s="3"/>
    </row>
    <row r="3262" spans="3:12" x14ac:dyDescent="0.25">
      <c r="C3262" s="3"/>
      <c r="D3262" s="3"/>
      <c r="E3262" s="1"/>
      <c r="F3262" s="1"/>
      <c r="G3262" s="3"/>
      <c r="I3262" s="2"/>
      <c r="J3262" s="2"/>
      <c r="K3262" s="3"/>
      <c r="L3262" s="3"/>
    </row>
    <row r="3263" spans="3:12" x14ac:dyDescent="0.25">
      <c r="C3263" s="3"/>
      <c r="D3263" s="3"/>
      <c r="E3263" s="1"/>
      <c r="F3263" s="1"/>
      <c r="G3263" s="3"/>
      <c r="I3263" s="2"/>
      <c r="J3263" s="2"/>
      <c r="K3263" s="3"/>
      <c r="L3263" s="3"/>
    </row>
    <row r="3264" spans="3:12" x14ac:dyDescent="0.25">
      <c r="C3264" s="3"/>
      <c r="D3264" s="3"/>
      <c r="E3264" s="1"/>
      <c r="F3264" s="1"/>
      <c r="G3264" s="3"/>
      <c r="I3264" s="2"/>
      <c r="J3264" s="2"/>
      <c r="K3264" s="3"/>
      <c r="L3264" s="3"/>
    </row>
    <row r="3265" spans="3:12" x14ac:dyDescent="0.25">
      <c r="C3265" s="3"/>
      <c r="D3265" s="3"/>
      <c r="E3265" s="1"/>
      <c r="F3265" s="1"/>
      <c r="G3265" s="3"/>
      <c r="I3265" s="2"/>
      <c r="J3265" s="2"/>
      <c r="K3265" s="3"/>
      <c r="L3265" s="3"/>
    </row>
    <row r="3266" spans="3:12" x14ac:dyDescent="0.25">
      <c r="C3266" s="3"/>
      <c r="D3266" s="3"/>
      <c r="E3266" s="1"/>
      <c r="F3266" s="1"/>
      <c r="G3266" s="3"/>
      <c r="I3266" s="2"/>
      <c r="J3266" s="2"/>
      <c r="K3266" s="3"/>
      <c r="L3266" s="3"/>
    </row>
    <row r="3267" spans="3:12" x14ac:dyDescent="0.25">
      <c r="C3267" s="3"/>
      <c r="D3267" s="3"/>
      <c r="E3267" s="1"/>
      <c r="F3267" s="1"/>
      <c r="G3267" s="3"/>
      <c r="I3267" s="2"/>
      <c r="J3267" s="2"/>
      <c r="K3267" s="3"/>
      <c r="L3267" s="3"/>
    </row>
    <row r="3268" spans="3:12" x14ac:dyDescent="0.25">
      <c r="C3268" s="3"/>
      <c r="D3268" s="3"/>
      <c r="E3268" s="1"/>
      <c r="F3268" s="1"/>
      <c r="G3268" s="3"/>
      <c r="I3268" s="2"/>
      <c r="J3268" s="2"/>
      <c r="K3268" s="3"/>
      <c r="L3268" s="3"/>
    </row>
    <row r="3269" spans="3:12" x14ac:dyDescent="0.25">
      <c r="C3269" s="3"/>
      <c r="D3269" s="3"/>
      <c r="E3269" s="1"/>
      <c r="F3269" s="1"/>
      <c r="G3269" s="3"/>
      <c r="I3269" s="2"/>
      <c r="J3269" s="2"/>
      <c r="K3269" s="3"/>
      <c r="L3269" s="3"/>
    </row>
    <row r="3270" spans="3:12" x14ac:dyDescent="0.25">
      <c r="C3270" s="3"/>
      <c r="D3270" s="3"/>
      <c r="E3270" s="1"/>
      <c r="F3270" s="1"/>
      <c r="G3270" s="3"/>
      <c r="I3270" s="2"/>
      <c r="J3270" s="2"/>
      <c r="K3270" s="3"/>
      <c r="L3270" s="3"/>
    </row>
    <row r="3271" spans="3:12" x14ac:dyDescent="0.25">
      <c r="C3271" s="3"/>
      <c r="D3271" s="3"/>
      <c r="E3271" s="1"/>
      <c r="F3271" s="1"/>
      <c r="G3271" s="3"/>
      <c r="I3271" s="2"/>
      <c r="J3271" s="2"/>
      <c r="K3271" s="3"/>
      <c r="L3271" s="3"/>
    </row>
    <row r="3272" spans="3:12" x14ac:dyDescent="0.25">
      <c r="C3272" s="3"/>
      <c r="D3272" s="3"/>
      <c r="E3272" s="1"/>
      <c r="F3272" s="1"/>
      <c r="G3272" s="3"/>
      <c r="I3272" s="2"/>
      <c r="J3272" s="2"/>
      <c r="K3272" s="3"/>
      <c r="L3272" s="3"/>
    </row>
    <row r="3273" spans="3:12" x14ac:dyDescent="0.25">
      <c r="C3273" s="3"/>
      <c r="D3273" s="3"/>
      <c r="E3273" s="1"/>
      <c r="F3273" s="1"/>
      <c r="G3273" s="3"/>
      <c r="I3273" s="2"/>
      <c r="J3273" s="2"/>
      <c r="K3273" s="3"/>
      <c r="L3273" s="3"/>
    </row>
    <row r="3274" spans="3:12" x14ac:dyDescent="0.25">
      <c r="C3274" s="3"/>
      <c r="D3274" s="3"/>
      <c r="E3274" s="1"/>
      <c r="F3274" s="1"/>
      <c r="G3274" s="3"/>
      <c r="I3274" s="2"/>
      <c r="J3274" s="2"/>
      <c r="K3274" s="3"/>
      <c r="L3274" s="3"/>
    </row>
    <row r="3275" spans="3:12" x14ac:dyDescent="0.25">
      <c r="C3275" s="3"/>
      <c r="D3275" s="3"/>
      <c r="E3275" s="1"/>
      <c r="F3275" s="1"/>
      <c r="G3275" s="3"/>
      <c r="I3275" s="2"/>
      <c r="J3275" s="2"/>
      <c r="K3275" s="3"/>
      <c r="L3275" s="3"/>
    </row>
    <row r="3276" spans="3:12" x14ac:dyDescent="0.25">
      <c r="C3276" s="3"/>
      <c r="D3276" s="3"/>
      <c r="E3276" s="1"/>
      <c r="F3276" s="1"/>
      <c r="G3276" s="3"/>
      <c r="I3276" s="2"/>
      <c r="J3276" s="2"/>
      <c r="K3276" s="3"/>
      <c r="L3276" s="3"/>
    </row>
    <row r="3277" spans="3:12" x14ac:dyDescent="0.25">
      <c r="C3277" s="3"/>
      <c r="D3277" s="3"/>
      <c r="E3277" s="1"/>
      <c r="F3277" s="1"/>
      <c r="G3277" s="3"/>
      <c r="I3277" s="2"/>
      <c r="J3277" s="2"/>
      <c r="K3277" s="3"/>
      <c r="L3277" s="3"/>
    </row>
    <row r="3278" spans="3:12" x14ac:dyDescent="0.25">
      <c r="C3278" s="3"/>
      <c r="D3278" s="3"/>
      <c r="E3278" s="1"/>
      <c r="F3278" s="1"/>
      <c r="G3278" s="3"/>
      <c r="I3278" s="2"/>
      <c r="J3278" s="2"/>
      <c r="K3278" s="3"/>
      <c r="L3278" s="3"/>
    </row>
    <row r="3279" spans="3:12" x14ac:dyDescent="0.25">
      <c r="C3279" s="3"/>
      <c r="D3279" s="3"/>
      <c r="E3279" s="1"/>
      <c r="F3279" s="1"/>
      <c r="G3279" s="3"/>
      <c r="I3279" s="2"/>
      <c r="J3279" s="2"/>
      <c r="K3279" s="3"/>
      <c r="L3279" s="3"/>
    </row>
    <row r="3280" spans="3:12" x14ac:dyDescent="0.25">
      <c r="C3280" s="3"/>
      <c r="D3280" s="3"/>
      <c r="E3280" s="1"/>
      <c r="F3280" s="1"/>
      <c r="G3280" s="3"/>
      <c r="I3280" s="2"/>
      <c r="J3280" s="2"/>
      <c r="K3280" s="3"/>
      <c r="L3280" s="3"/>
    </row>
    <row r="3281" spans="3:12" x14ac:dyDescent="0.25">
      <c r="C3281" s="3"/>
      <c r="D3281" s="3"/>
      <c r="E3281" s="1"/>
      <c r="F3281" s="1"/>
      <c r="G3281" s="3"/>
      <c r="I3281" s="2"/>
      <c r="J3281" s="2"/>
      <c r="K3281" s="3"/>
      <c r="L3281" s="3"/>
    </row>
    <row r="3282" spans="3:12" x14ac:dyDescent="0.25">
      <c r="C3282" s="3"/>
      <c r="D3282" s="3"/>
      <c r="E3282" s="1"/>
      <c r="F3282" s="1"/>
      <c r="G3282" s="3"/>
      <c r="I3282" s="2"/>
      <c r="J3282" s="2"/>
      <c r="K3282" s="3"/>
      <c r="L3282" s="3"/>
    </row>
    <row r="3283" spans="3:12" x14ac:dyDescent="0.25">
      <c r="C3283" s="3"/>
      <c r="D3283" s="3"/>
      <c r="E3283" s="1"/>
      <c r="F3283" s="1"/>
      <c r="G3283" s="3"/>
      <c r="I3283" s="2"/>
      <c r="J3283" s="2"/>
      <c r="K3283" s="3"/>
      <c r="L3283" s="3"/>
    </row>
    <row r="3284" spans="3:12" x14ac:dyDescent="0.25">
      <c r="C3284" s="3"/>
      <c r="D3284" s="3"/>
      <c r="E3284" s="1"/>
      <c r="F3284" s="1"/>
      <c r="G3284" s="3"/>
      <c r="I3284" s="2"/>
      <c r="J3284" s="2"/>
      <c r="K3284" s="3"/>
      <c r="L3284" s="3"/>
    </row>
    <row r="3285" spans="3:12" x14ac:dyDescent="0.25">
      <c r="C3285" s="3"/>
      <c r="D3285" s="3"/>
      <c r="E3285" s="1"/>
      <c r="F3285" s="1"/>
      <c r="G3285" s="3"/>
      <c r="I3285" s="2"/>
      <c r="J3285" s="2"/>
      <c r="K3285" s="3"/>
      <c r="L3285" s="3"/>
    </row>
    <row r="3286" spans="3:12" x14ac:dyDescent="0.25">
      <c r="C3286" s="3"/>
      <c r="D3286" s="3"/>
      <c r="E3286" s="1"/>
      <c r="F3286" s="1"/>
      <c r="G3286" s="3"/>
      <c r="I3286" s="2"/>
      <c r="J3286" s="2"/>
      <c r="K3286" s="3"/>
      <c r="L3286" s="3"/>
    </row>
    <row r="3287" spans="3:12" x14ac:dyDescent="0.25">
      <c r="C3287" s="3"/>
      <c r="D3287" s="3"/>
      <c r="E3287" s="1"/>
      <c r="F3287" s="1"/>
      <c r="G3287" s="3"/>
      <c r="I3287" s="2"/>
      <c r="J3287" s="2"/>
      <c r="K3287" s="3"/>
      <c r="L3287" s="3"/>
    </row>
    <row r="3288" spans="3:12" x14ac:dyDescent="0.25">
      <c r="C3288" s="3"/>
      <c r="D3288" s="3"/>
      <c r="E3288" s="1"/>
      <c r="F3288" s="1"/>
      <c r="G3288" s="3"/>
      <c r="I3288" s="2"/>
      <c r="J3288" s="2"/>
      <c r="K3288" s="3"/>
      <c r="L3288" s="3"/>
    </row>
    <row r="3289" spans="3:12" x14ac:dyDescent="0.25">
      <c r="C3289" s="3"/>
      <c r="D3289" s="3"/>
      <c r="E3289" s="1"/>
      <c r="F3289" s="1"/>
      <c r="G3289" s="3"/>
      <c r="I3289" s="2"/>
      <c r="J3289" s="2"/>
      <c r="K3289" s="3"/>
      <c r="L3289" s="3"/>
    </row>
    <row r="3290" spans="3:12" x14ac:dyDescent="0.25">
      <c r="C3290" s="3"/>
      <c r="D3290" s="3"/>
      <c r="E3290" s="1"/>
      <c r="F3290" s="1"/>
      <c r="G3290" s="3"/>
      <c r="I3290" s="2"/>
      <c r="J3290" s="2"/>
      <c r="K3290" s="3"/>
      <c r="L3290" s="3"/>
    </row>
    <row r="3291" spans="3:12" x14ac:dyDescent="0.25">
      <c r="C3291" s="3"/>
      <c r="D3291" s="3"/>
      <c r="E3291" s="1"/>
      <c r="F3291" s="1"/>
      <c r="G3291" s="3"/>
      <c r="I3291" s="2"/>
      <c r="J3291" s="2"/>
      <c r="K3291" s="3"/>
      <c r="L3291" s="3"/>
    </row>
    <row r="3292" spans="3:12" x14ac:dyDescent="0.25">
      <c r="C3292" s="3"/>
      <c r="D3292" s="3"/>
      <c r="E3292" s="1"/>
      <c r="F3292" s="1"/>
      <c r="G3292" s="3"/>
      <c r="I3292" s="2"/>
      <c r="J3292" s="2"/>
      <c r="K3292" s="3"/>
      <c r="L3292" s="3"/>
    </row>
    <row r="3293" spans="3:12" x14ac:dyDescent="0.25">
      <c r="C3293" s="3"/>
      <c r="D3293" s="3"/>
      <c r="E3293" s="1"/>
      <c r="F3293" s="1"/>
      <c r="G3293" s="3"/>
      <c r="I3293" s="2"/>
      <c r="J3293" s="2"/>
      <c r="K3293" s="3"/>
      <c r="L3293" s="3"/>
    </row>
    <row r="3294" spans="3:12" x14ac:dyDescent="0.25">
      <c r="C3294" s="3"/>
      <c r="D3294" s="3"/>
      <c r="E3294" s="1"/>
      <c r="F3294" s="1"/>
      <c r="G3294" s="3"/>
      <c r="I3294" s="2"/>
      <c r="J3294" s="2"/>
      <c r="K3294" s="3"/>
      <c r="L3294" s="3"/>
    </row>
    <row r="3295" spans="3:12" x14ac:dyDescent="0.25">
      <c r="C3295" s="3"/>
      <c r="D3295" s="3"/>
      <c r="E3295" s="1"/>
      <c r="F3295" s="1"/>
      <c r="G3295" s="3"/>
      <c r="I3295" s="2"/>
      <c r="J3295" s="2"/>
      <c r="K3295" s="3"/>
      <c r="L3295" s="3"/>
    </row>
    <row r="3296" spans="3:12" x14ac:dyDescent="0.25">
      <c r="C3296" s="3"/>
      <c r="D3296" s="3"/>
      <c r="E3296" s="1"/>
      <c r="F3296" s="1"/>
      <c r="G3296" s="3"/>
      <c r="I3296" s="2"/>
      <c r="J3296" s="2"/>
      <c r="K3296" s="3"/>
      <c r="L3296" s="3"/>
    </row>
    <row r="3297" spans="3:12" x14ac:dyDescent="0.25">
      <c r="C3297" s="3"/>
      <c r="D3297" s="3"/>
      <c r="E3297" s="1"/>
      <c r="F3297" s="1"/>
      <c r="G3297" s="3"/>
      <c r="I3297" s="2"/>
      <c r="J3297" s="2"/>
      <c r="K3297" s="3"/>
      <c r="L3297" s="3"/>
    </row>
    <row r="3298" spans="3:12" x14ac:dyDescent="0.25">
      <c r="C3298" s="3"/>
      <c r="D3298" s="3"/>
      <c r="E3298" s="1"/>
      <c r="F3298" s="1"/>
      <c r="G3298" s="3"/>
      <c r="I3298" s="2"/>
      <c r="J3298" s="2"/>
      <c r="K3298" s="3"/>
      <c r="L3298" s="3"/>
    </row>
    <row r="3299" spans="3:12" x14ac:dyDescent="0.25">
      <c r="C3299" s="3"/>
      <c r="D3299" s="3"/>
      <c r="E3299" s="1"/>
      <c r="F3299" s="1"/>
      <c r="G3299" s="3"/>
      <c r="I3299" s="2"/>
      <c r="J3299" s="2"/>
      <c r="K3299" s="3"/>
      <c r="L3299" s="3"/>
    </row>
    <row r="3300" spans="3:12" x14ac:dyDescent="0.25">
      <c r="C3300" s="3"/>
      <c r="D3300" s="3"/>
      <c r="E3300" s="1"/>
      <c r="F3300" s="1"/>
      <c r="G3300" s="3"/>
      <c r="I3300" s="2"/>
      <c r="J3300" s="2"/>
      <c r="K3300" s="3"/>
      <c r="L3300" s="3"/>
    </row>
    <row r="3301" spans="3:12" x14ac:dyDescent="0.25">
      <c r="C3301" s="3"/>
      <c r="D3301" s="3"/>
      <c r="E3301" s="1"/>
      <c r="F3301" s="1"/>
      <c r="G3301" s="3"/>
      <c r="I3301" s="2"/>
      <c r="J3301" s="2"/>
      <c r="K3301" s="3"/>
      <c r="L3301" s="3"/>
    </row>
    <row r="3302" spans="3:12" x14ac:dyDescent="0.25">
      <c r="C3302" s="3"/>
      <c r="D3302" s="3"/>
      <c r="E3302" s="1"/>
      <c r="F3302" s="1"/>
      <c r="G3302" s="3"/>
      <c r="I3302" s="2"/>
      <c r="J3302" s="2"/>
      <c r="K3302" s="3"/>
      <c r="L3302" s="3"/>
    </row>
    <row r="3303" spans="3:12" x14ac:dyDescent="0.25">
      <c r="C3303" s="3"/>
      <c r="D3303" s="3"/>
      <c r="E3303" s="1"/>
      <c r="F3303" s="1"/>
      <c r="G3303" s="3"/>
      <c r="I3303" s="2"/>
      <c r="J3303" s="2"/>
      <c r="K3303" s="3"/>
      <c r="L3303" s="3"/>
    </row>
    <row r="3304" spans="3:12" x14ac:dyDescent="0.25">
      <c r="C3304" s="3"/>
      <c r="D3304" s="3"/>
      <c r="E3304" s="1"/>
      <c r="F3304" s="1"/>
      <c r="G3304" s="3"/>
      <c r="I3304" s="2"/>
      <c r="J3304" s="2"/>
      <c r="K3304" s="3"/>
      <c r="L3304" s="3"/>
    </row>
    <row r="3305" spans="3:12" x14ac:dyDescent="0.25">
      <c r="C3305" s="3"/>
      <c r="D3305" s="3"/>
      <c r="E3305" s="1"/>
      <c r="F3305" s="1"/>
      <c r="G3305" s="3"/>
      <c r="I3305" s="2"/>
      <c r="J3305" s="2"/>
      <c r="K3305" s="3"/>
      <c r="L3305" s="3"/>
    </row>
    <row r="3306" spans="3:12" x14ac:dyDescent="0.25">
      <c r="C3306" s="3"/>
      <c r="D3306" s="3"/>
      <c r="E3306" s="1"/>
      <c r="F3306" s="1"/>
      <c r="G3306" s="3"/>
      <c r="I3306" s="2"/>
      <c r="J3306" s="2"/>
      <c r="K3306" s="3"/>
      <c r="L3306" s="3"/>
    </row>
    <row r="3307" spans="3:12" x14ac:dyDescent="0.25">
      <c r="C3307" s="3"/>
      <c r="D3307" s="3"/>
      <c r="E3307" s="1"/>
      <c r="F3307" s="1"/>
      <c r="G3307" s="3"/>
      <c r="I3307" s="2"/>
      <c r="J3307" s="2"/>
      <c r="K3307" s="3"/>
      <c r="L3307" s="3"/>
    </row>
    <row r="3308" spans="3:12" x14ac:dyDescent="0.25">
      <c r="C3308" s="3"/>
      <c r="D3308" s="3"/>
      <c r="E3308" s="1"/>
      <c r="F3308" s="1"/>
      <c r="G3308" s="3"/>
      <c r="I3308" s="2"/>
      <c r="J3308" s="2"/>
      <c r="K3308" s="3"/>
      <c r="L3308" s="3"/>
    </row>
    <row r="3309" spans="3:12" x14ac:dyDescent="0.25">
      <c r="C3309" s="3"/>
      <c r="D3309" s="3"/>
      <c r="E3309" s="1"/>
      <c r="F3309" s="1"/>
      <c r="G3309" s="3"/>
      <c r="I3309" s="2"/>
      <c r="J3309" s="2"/>
      <c r="K3309" s="3"/>
      <c r="L3309" s="3"/>
    </row>
    <row r="3310" spans="3:12" x14ac:dyDescent="0.25">
      <c r="C3310" s="3"/>
      <c r="D3310" s="3"/>
      <c r="E3310" s="1"/>
      <c r="F3310" s="1"/>
      <c r="G3310" s="3"/>
      <c r="I3310" s="2"/>
      <c r="J3310" s="2"/>
      <c r="K3310" s="3"/>
      <c r="L3310" s="3"/>
    </row>
    <row r="3311" spans="3:12" x14ac:dyDescent="0.25">
      <c r="C3311" s="3"/>
      <c r="D3311" s="3"/>
      <c r="E3311" s="1"/>
      <c r="F3311" s="1"/>
      <c r="G3311" s="3"/>
      <c r="I3311" s="2"/>
      <c r="J3311" s="2"/>
      <c r="K3311" s="3"/>
      <c r="L3311" s="3"/>
    </row>
    <row r="3312" spans="3:12" x14ac:dyDescent="0.25">
      <c r="C3312" s="3"/>
      <c r="D3312" s="3"/>
      <c r="E3312" s="1"/>
      <c r="F3312" s="1"/>
      <c r="G3312" s="3"/>
      <c r="I3312" s="2"/>
      <c r="J3312" s="2"/>
      <c r="K3312" s="3"/>
      <c r="L3312" s="3"/>
    </row>
    <row r="3313" spans="3:12" x14ac:dyDescent="0.25">
      <c r="C3313" s="3"/>
      <c r="D3313" s="3"/>
      <c r="E3313" s="1"/>
      <c r="F3313" s="1"/>
      <c r="G3313" s="3"/>
      <c r="I3313" s="2"/>
      <c r="J3313" s="2"/>
      <c r="K3313" s="3"/>
      <c r="L3313" s="3"/>
    </row>
    <row r="3314" spans="3:12" x14ac:dyDescent="0.25">
      <c r="C3314" s="3"/>
      <c r="D3314" s="3"/>
      <c r="E3314" s="1"/>
      <c r="F3314" s="1"/>
      <c r="G3314" s="3"/>
      <c r="I3314" s="2"/>
      <c r="J3314" s="2"/>
      <c r="K3314" s="3"/>
      <c r="L3314" s="3"/>
    </row>
    <row r="3315" spans="3:12" x14ac:dyDescent="0.25">
      <c r="C3315" s="3"/>
      <c r="D3315" s="3"/>
      <c r="E3315" s="1"/>
      <c r="F3315" s="1"/>
      <c r="G3315" s="3"/>
      <c r="I3315" s="2"/>
      <c r="J3315" s="2"/>
      <c r="K3315" s="3"/>
      <c r="L3315" s="3"/>
    </row>
    <row r="3316" spans="3:12" x14ac:dyDescent="0.25">
      <c r="C3316" s="3"/>
      <c r="D3316" s="3"/>
      <c r="E3316" s="1"/>
      <c r="F3316" s="1"/>
      <c r="G3316" s="3"/>
      <c r="I3316" s="2"/>
      <c r="J3316" s="2"/>
      <c r="K3316" s="3"/>
      <c r="L3316" s="3"/>
    </row>
    <row r="3317" spans="3:12" x14ac:dyDescent="0.25">
      <c r="C3317" s="3"/>
      <c r="D3317" s="3"/>
      <c r="E3317" s="1"/>
      <c r="F3317" s="1"/>
      <c r="G3317" s="3"/>
      <c r="I3317" s="2"/>
      <c r="J3317" s="2"/>
      <c r="K3317" s="3"/>
      <c r="L3317" s="3"/>
    </row>
    <row r="3318" spans="3:12" x14ac:dyDescent="0.25">
      <c r="C3318" s="3"/>
      <c r="D3318" s="3"/>
      <c r="E3318" s="1"/>
      <c r="F3318" s="1"/>
      <c r="G3318" s="3"/>
      <c r="I3318" s="2"/>
      <c r="J3318" s="2"/>
      <c r="K3318" s="3"/>
      <c r="L3318" s="3"/>
    </row>
    <row r="3319" spans="3:12" x14ac:dyDescent="0.25">
      <c r="C3319" s="3"/>
      <c r="D3319" s="3"/>
      <c r="E3319" s="1"/>
      <c r="F3319" s="1"/>
      <c r="G3319" s="3"/>
      <c r="I3319" s="2"/>
      <c r="J3319" s="2"/>
      <c r="K3319" s="3"/>
      <c r="L3319" s="3"/>
    </row>
    <row r="3320" spans="3:12" x14ac:dyDescent="0.25">
      <c r="C3320" s="3"/>
      <c r="D3320" s="3"/>
      <c r="E3320" s="1"/>
      <c r="F3320" s="1"/>
      <c r="G3320" s="3"/>
      <c r="I3320" s="2"/>
      <c r="J3320" s="2"/>
      <c r="K3320" s="3"/>
      <c r="L3320" s="3"/>
    </row>
    <row r="3321" spans="3:12" x14ac:dyDescent="0.25">
      <c r="C3321" s="3"/>
      <c r="D3321" s="3"/>
      <c r="E3321" s="1"/>
      <c r="F3321" s="1"/>
      <c r="G3321" s="3"/>
      <c r="I3321" s="2"/>
      <c r="J3321" s="2"/>
      <c r="K3321" s="3"/>
      <c r="L3321" s="3"/>
    </row>
    <row r="3322" spans="3:12" x14ac:dyDescent="0.25">
      <c r="C3322" s="3"/>
      <c r="D3322" s="3"/>
      <c r="E3322" s="1"/>
      <c r="F3322" s="1"/>
      <c r="G3322" s="3"/>
      <c r="I3322" s="2"/>
      <c r="J3322" s="2"/>
      <c r="K3322" s="3"/>
      <c r="L3322" s="3"/>
    </row>
    <row r="3323" spans="3:12" x14ac:dyDescent="0.25">
      <c r="C3323" s="3"/>
      <c r="D3323" s="3"/>
      <c r="E3323" s="1"/>
      <c r="F3323" s="1"/>
      <c r="G3323" s="3"/>
      <c r="I3323" s="2"/>
      <c r="J3323" s="2"/>
      <c r="K3323" s="3"/>
      <c r="L3323" s="3"/>
    </row>
    <row r="3324" spans="3:12" x14ac:dyDescent="0.25">
      <c r="C3324" s="3"/>
      <c r="D3324" s="3"/>
      <c r="E3324" s="1"/>
      <c r="F3324" s="1"/>
      <c r="G3324" s="3"/>
      <c r="I3324" s="2"/>
      <c r="J3324" s="2"/>
      <c r="K3324" s="3"/>
      <c r="L3324" s="3"/>
    </row>
    <row r="3325" spans="3:12" x14ac:dyDescent="0.25">
      <c r="C3325" s="3"/>
      <c r="D3325" s="3"/>
      <c r="E3325" s="1"/>
      <c r="F3325" s="1"/>
      <c r="G3325" s="3"/>
      <c r="I3325" s="2"/>
      <c r="J3325" s="2"/>
      <c r="K3325" s="3"/>
      <c r="L3325" s="3"/>
    </row>
    <row r="3326" spans="3:12" x14ac:dyDescent="0.25">
      <c r="C3326" s="3"/>
      <c r="D3326" s="3"/>
      <c r="E3326" s="1"/>
      <c r="F3326" s="1"/>
      <c r="G3326" s="3"/>
      <c r="I3326" s="2"/>
      <c r="J3326" s="2"/>
      <c r="K3326" s="3"/>
      <c r="L3326" s="3"/>
    </row>
    <row r="3327" spans="3:12" x14ac:dyDescent="0.25">
      <c r="C3327" s="3"/>
      <c r="D3327" s="3"/>
      <c r="E3327" s="1"/>
      <c r="F3327" s="1"/>
      <c r="G3327" s="3"/>
      <c r="I3327" s="2"/>
      <c r="J3327" s="2"/>
      <c r="K3327" s="3"/>
      <c r="L3327" s="3"/>
    </row>
    <row r="3328" spans="3:12" x14ac:dyDescent="0.25">
      <c r="C3328" s="3"/>
      <c r="D3328" s="3"/>
      <c r="E3328" s="1"/>
      <c r="F3328" s="1"/>
      <c r="G3328" s="3"/>
      <c r="I3328" s="2"/>
      <c r="J3328" s="2"/>
      <c r="K3328" s="3"/>
      <c r="L3328" s="3"/>
    </row>
    <row r="3329" spans="3:12" x14ac:dyDescent="0.25">
      <c r="C3329" s="3"/>
      <c r="D3329" s="3"/>
      <c r="E3329" s="1"/>
      <c r="F3329" s="1"/>
      <c r="G3329" s="3"/>
      <c r="I3329" s="2"/>
      <c r="J3329" s="2"/>
      <c r="K3329" s="3"/>
      <c r="L3329" s="3"/>
    </row>
    <row r="3330" spans="3:12" x14ac:dyDescent="0.25">
      <c r="C3330" s="3"/>
      <c r="D3330" s="3"/>
      <c r="E3330" s="1"/>
      <c r="F3330" s="1"/>
      <c r="G3330" s="3"/>
      <c r="I3330" s="2"/>
      <c r="J3330" s="2"/>
      <c r="K3330" s="3"/>
      <c r="L3330" s="3"/>
    </row>
    <row r="3331" spans="3:12" x14ac:dyDescent="0.25">
      <c r="C3331" s="3"/>
      <c r="D3331" s="3"/>
      <c r="E3331" s="1"/>
      <c r="F3331" s="1"/>
      <c r="G3331" s="3"/>
      <c r="I3331" s="2"/>
      <c r="J3331" s="2"/>
      <c r="K3331" s="3"/>
      <c r="L3331" s="3"/>
    </row>
    <row r="3332" spans="3:12" x14ac:dyDescent="0.25">
      <c r="C3332" s="3"/>
      <c r="D3332" s="3"/>
      <c r="E3332" s="1"/>
      <c r="F3332" s="1"/>
      <c r="G3332" s="3"/>
      <c r="I3332" s="2"/>
      <c r="J3332" s="2"/>
      <c r="K3332" s="3"/>
      <c r="L3332" s="3"/>
    </row>
    <row r="3333" spans="3:12" x14ac:dyDescent="0.25">
      <c r="C3333" s="3"/>
      <c r="D3333" s="3"/>
      <c r="E3333" s="1"/>
      <c r="F3333" s="1"/>
      <c r="G3333" s="3"/>
      <c r="I3333" s="2"/>
      <c r="J3333" s="2"/>
      <c r="K3333" s="3"/>
      <c r="L3333" s="3"/>
    </row>
    <row r="3334" spans="3:12" x14ac:dyDescent="0.25">
      <c r="C3334" s="3"/>
      <c r="D3334" s="3"/>
      <c r="E3334" s="1"/>
      <c r="F3334" s="1"/>
      <c r="G3334" s="3"/>
      <c r="I3334" s="2"/>
      <c r="J3334" s="2"/>
      <c r="K3334" s="3"/>
      <c r="L3334" s="3"/>
    </row>
    <row r="3335" spans="3:12" x14ac:dyDescent="0.25">
      <c r="C3335" s="3"/>
      <c r="D3335" s="3"/>
      <c r="E3335" s="1"/>
      <c r="F3335" s="1"/>
      <c r="G3335" s="3"/>
      <c r="I3335" s="2"/>
      <c r="J3335" s="2"/>
      <c r="K3335" s="3"/>
      <c r="L3335" s="3"/>
    </row>
    <row r="3336" spans="3:12" x14ac:dyDescent="0.25">
      <c r="C3336" s="3"/>
      <c r="D3336" s="3"/>
      <c r="E3336" s="1"/>
      <c r="F3336" s="1"/>
      <c r="G3336" s="3"/>
      <c r="I3336" s="2"/>
      <c r="J3336" s="2"/>
      <c r="K3336" s="3"/>
      <c r="L3336" s="3"/>
    </row>
    <row r="3337" spans="3:12" x14ac:dyDescent="0.25">
      <c r="C3337" s="3"/>
      <c r="D3337" s="3"/>
      <c r="E3337" s="1"/>
      <c r="F3337" s="1"/>
      <c r="G3337" s="3"/>
      <c r="I3337" s="2"/>
      <c r="J3337" s="2"/>
      <c r="K3337" s="3"/>
      <c r="L3337" s="3"/>
    </row>
    <row r="3338" spans="3:12" x14ac:dyDescent="0.25">
      <c r="C3338" s="3"/>
      <c r="D3338" s="3"/>
      <c r="E3338" s="1"/>
      <c r="F3338" s="1"/>
      <c r="G3338" s="3"/>
      <c r="I3338" s="2"/>
      <c r="J3338" s="2"/>
      <c r="K3338" s="3"/>
      <c r="L3338" s="3"/>
    </row>
    <row r="3339" spans="3:12" x14ac:dyDescent="0.25">
      <c r="C3339" s="3"/>
      <c r="D3339" s="3"/>
      <c r="E3339" s="1"/>
      <c r="F3339" s="1"/>
      <c r="G3339" s="3"/>
      <c r="I3339" s="2"/>
      <c r="J3339" s="2"/>
      <c r="K3339" s="3"/>
      <c r="L3339" s="3"/>
    </row>
    <row r="3340" spans="3:12" x14ac:dyDescent="0.25">
      <c r="C3340" s="3"/>
      <c r="D3340" s="3"/>
      <c r="E3340" s="1"/>
      <c r="F3340" s="1"/>
      <c r="G3340" s="3"/>
      <c r="I3340" s="2"/>
      <c r="J3340" s="2"/>
      <c r="K3340" s="3"/>
      <c r="L3340" s="3"/>
    </row>
    <row r="3341" spans="3:12" x14ac:dyDescent="0.25">
      <c r="C3341" s="3"/>
      <c r="D3341" s="3"/>
      <c r="E3341" s="1"/>
      <c r="F3341" s="1"/>
      <c r="G3341" s="3"/>
      <c r="I3341" s="2"/>
      <c r="J3341" s="2"/>
      <c r="K3341" s="3"/>
      <c r="L3341" s="3"/>
    </row>
    <row r="3342" spans="3:12" x14ac:dyDescent="0.25">
      <c r="C3342" s="3"/>
      <c r="D3342" s="3"/>
      <c r="E3342" s="1"/>
      <c r="F3342" s="1"/>
      <c r="G3342" s="3"/>
      <c r="I3342" s="2"/>
      <c r="J3342" s="2"/>
      <c r="K3342" s="3"/>
      <c r="L3342" s="3"/>
    </row>
    <row r="3343" spans="3:12" x14ac:dyDescent="0.25">
      <c r="C3343" s="3"/>
      <c r="D3343" s="3"/>
      <c r="E3343" s="1"/>
      <c r="F3343" s="1"/>
      <c r="G3343" s="3"/>
      <c r="I3343" s="2"/>
      <c r="J3343" s="2"/>
      <c r="K3343" s="3"/>
      <c r="L3343" s="3"/>
    </row>
    <row r="3344" spans="3:12" x14ac:dyDescent="0.25">
      <c r="C3344" s="3"/>
      <c r="D3344" s="3"/>
      <c r="E3344" s="1"/>
      <c r="F3344" s="1"/>
      <c r="G3344" s="3"/>
      <c r="I3344" s="2"/>
      <c r="J3344" s="2"/>
      <c r="K3344" s="3"/>
      <c r="L3344" s="3"/>
    </row>
    <row r="3345" spans="3:12" x14ac:dyDescent="0.25">
      <c r="C3345" s="3"/>
      <c r="D3345" s="3"/>
      <c r="E3345" s="1"/>
      <c r="F3345" s="1"/>
      <c r="G3345" s="3"/>
      <c r="I3345" s="2"/>
      <c r="J3345" s="2"/>
      <c r="K3345" s="3"/>
      <c r="L3345" s="3"/>
    </row>
    <row r="3346" spans="3:12" x14ac:dyDescent="0.25">
      <c r="C3346" s="3"/>
      <c r="D3346" s="3"/>
      <c r="E3346" s="1"/>
      <c r="F3346" s="1"/>
      <c r="G3346" s="3"/>
      <c r="I3346" s="2"/>
      <c r="J3346" s="2"/>
      <c r="K3346" s="3"/>
      <c r="L3346" s="3"/>
    </row>
    <row r="3347" spans="3:12" x14ac:dyDescent="0.25">
      <c r="C3347" s="3"/>
      <c r="D3347" s="3"/>
      <c r="E3347" s="1"/>
      <c r="F3347" s="1"/>
      <c r="G3347" s="3"/>
      <c r="I3347" s="2"/>
      <c r="J3347" s="2"/>
      <c r="K3347" s="3"/>
      <c r="L3347" s="3"/>
    </row>
    <row r="3348" spans="3:12" x14ac:dyDescent="0.25">
      <c r="C3348" s="3"/>
      <c r="D3348" s="3"/>
      <c r="E3348" s="1"/>
      <c r="F3348" s="1"/>
      <c r="G3348" s="3"/>
      <c r="I3348" s="2"/>
      <c r="J3348" s="2"/>
      <c r="K3348" s="3"/>
      <c r="L3348" s="3"/>
    </row>
    <row r="3349" spans="3:12" x14ac:dyDescent="0.25">
      <c r="C3349" s="3"/>
      <c r="D3349" s="3"/>
      <c r="E3349" s="1"/>
      <c r="F3349" s="1"/>
      <c r="G3349" s="3"/>
      <c r="I3349" s="2"/>
      <c r="J3349" s="2"/>
      <c r="K3349" s="3"/>
      <c r="L3349" s="3"/>
    </row>
    <row r="3350" spans="3:12" x14ac:dyDescent="0.25">
      <c r="C3350" s="3"/>
      <c r="D3350" s="3"/>
      <c r="E3350" s="1"/>
      <c r="F3350" s="1"/>
      <c r="G3350" s="3"/>
      <c r="I3350" s="2"/>
      <c r="J3350" s="2"/>
      <c r="K3350" s="3"/>
      <c r="L3350" s="3"/>
    </row>
    <row r="3351" spans="3:12" x14ac:dyDescent="0.25">
      <c r="C3351" s="3"/>
      <c r="D3351" s="3"/>
      <c r="E3351" s="1"/>
      <c r="F3351" s="1"/>
      <c r="G3351" s="3"/>
      <c r="I3351" s="2"/>
      <c r="J3351" s="2"/>
      <c r="K3351" s="3"/>
      <c r="L3351" s="3"/>
    </row>
    <row r="3352" spans="3:12" x14ac:dyDescent="0.25">
      <c r="C3352" s="3"/>
      <c r="D3352" s="3"/>
      <c r="E3352" s="1"/>
      <c r="F3352" s="1"/>
      <c r="G3352" s="3"/>
      <c r="I3352" s="2"/>
      <c r="J3352" s="2"/>
      <c r="K3352" s="3"/>
      <c r="L3352" s="3"/>
    </row>
    <row r="3353" spans="3:12" x14ac:dyDescent="0.25">
      <c r="C3353" s="3"/>
      <c r="D3353" s="3"/>
      <c r="E3353" s="1"/>
      <c r="F3353" s="1"/>
      <c r="G3353" s="3"/>
      <c r="I3353" s="2"/>
      <c r="J3353" s="2"/>
      <c r="K3353" s="3"/>
      <c r="L3353" s="3"/>
    </row>
    <row r="3354" spans="3:12" x14ac:dyDescent="0.25">
      <c r="C3354" s="3"/>
      <c r="D3354" s="3"/>
      <c r="E3354" s="1"/>
      <c r="F3354" s="1"/>
      <c r="G3354" s="3"/>
      <c r="I3354" s="2"/>
      <c r="J3354" s="2"/>
      <c r="K3354" s="3"/>
      <c r="L3354" s="3"/>
    </row>
    <row r="3355" spans="3:12" x14ac:dyDescent="0.25">
      <c r="C3355" s="3"/>
      <c r="D3355" s="3"/>
      <c r="E3355" s="1"/>
      <c r="F3355" s="1"/>
      <c r="G3355" s="3"/>
      <c r="I3355" s="2"/>
      <c r="J3355" s="2"/>
      <c r="K3355" s="3"/>
      <c r="L3355" s="3"/>
    </row>
    <row r="3356" spans="3:12" x14ac:dyDescent="0.25">
      <c r="C3356" s="3"/>
      <c r="D3356" s="3"/>
      <c r="E3356" s="1"/>
      <c r="F3356" s="1"/>
      <c r="G3356" s="3"/>
      <c r="I3356" s="2"/>
      <c r="J3356" s="2"/>
      <c r="K3356" s="3"/>
      <c r="L3356" s="3"/>
    </row>
    <row r="3357" spans="3:12" x14ac:dyDescent="0.25">
      <c r="C3357" s="3"/>
      <c r="D3357" s="3"/>
      <c r="E3357" s="1"/>
      <c r="F3357" s="1"/>
      <c r="G3357" s="3"/>
      <c r="I3357" s="2"/>
      <c r="J3357" s="2"/>
      <c r="K3357" s="3"/>
      <c r="L3357" s="3"/>
    </row>
    <row r="3358" spans="3:12" x14ac:dyDescent="0.25">
      <c r="C3358" s="3"/>
      <c r="D3358" s="3"/>
      <c r="E3358" s="1"/>
      <c r="F3358" s="1"/>
      <c r="G3358" s="3"/>
      <c r="I3358" s="2"/>
      <c r="J3358" s="2"/>
      <c r="K3358" s="3"/>
      <c r="L3358" s="3"/>
    </row>
    <row r="3359" spans="3:12" x14ac:dyDescent="0.25">
      <c r="C3359" s="3"/>
      <c r="D3359" s="3"/>
      <c r="E3359" s="1"/>
      <c r="F3359" s="1"/>
      <c r="G3359" s="3"/>
      <c r="I3359" s="2"/>
      <c r="J3359" s="2"/>
      <c r="K3359" s="3"/>
      <c r="L3359" s="3"/>
    </row>
    <row r="3360" spans="3:12" x14ac:dyDescent="0.25">
      <c r="C3360" s="3"/>
      <c r="D3360" s="3"/>
      <c r="E3360" s="1"/>
      <c r="F3360" s="1"/>
      <c r="G3360" s="3"/>
      <c r="I3360" s="2"/>
      <c r="J3360" s="2"/>
      <c r="K3360" s="3"/>
      <c r="L3360" s="3"/>
    </row>
    <row r="3361" spans="3:12" x14ac:dyDescent="0.25">
      <c r="C3361" s="3"/>
      <c r="D3361" s="3"/>
      <c r="E3361" s="1"/>
      <c r="F3361" s="1"/>
      <c r="G3361" s="3"/>
      <c r="I3361" s="2"/>
      <c r="J3361" s="2"/>
      <c r="K3361" s="3"/>
      <c r="L3361" s="3"/>
    </row>
    <row r="3362" spans="3:12" x14ac:dyDescent="0.25">
      <c r="C3362" s="3"/>
      <c r="D3362" s="3"/>
      <c r="E3362" s="1"/>
      <c r="F3362" s="1"/>
      <c r="G3362" s="3"/>
      <c r="I3362" s="2"/>
      <c r="J3362" s="2"/>
      <c r="K3362" s="3"/>
      <c r="L3362" s="3"/>
    </row>
    <row r="3363" spans="3:12" x14ac:dyDescent="0.25">
      <c r="C3363" s="3"/>
      <c r="D3363" s="3"/>
      <c r="E3363" s="1"/>
      <c r="F3363" s="1"/>
      <c r="G3363" s="3"/>
      <c r="I3363" s="2"/>
      <c r="J3363" s="2"/>
      <c r="K3363" s="3"/>
      <c r="L3363" s="3"/>
    </row>
    <row r="3364" spans="3:12" x14ac:dyDescent="0.25">
      <c r="C3364" s="3"/>
      <c r="D3364" s="3"/>
      <c r="E3364" s="1"/>
      <c r="F3364" s="1"/>
      <c r="G3364" s="3"/>
      <c r="I3364" s="2"/>
      <c r="J3364" s="2"/>
      <c r="K3364" s="3"/>
      <c r="L3364" s="3"/>
    </row>
    <row r="3365" spans="3:12" x14ac:dyDescent="0.25">
      <c r="C3365" s="3"/>
      <c r="D3365" s="3"/>
      <c r="E3365" s="1"/>
      <c r="F3365" s="1"/>
      <c r="G3365" s="3"/>
      <c r="I3365" s="2"/>
      <c r="J3365" s="2"/>
      <c r="K3365" s="3"/>
      <c r="L3365" s="3"/>
    </row>
    <row r="3366" spans="3:12" x14ac:dyDescent="0.25">
      <c r="C3366" s="3"/>
      <c r="D3366" s="3"/>
      <c r="E3366" s="1"/>
      <c r="F3366" s="1"/>
      <c r="G3366" s="3"/>
      <c r="I3366" s="2"/>
      <c r="J3366" s="2"/>
      <c r="K3366" s="3"/>
      <c r="L3366" s="3"/>
    </row>
    <row r="3367" spans="3:12" x14ac:dyDescent="0.25">
      <c r="C3367" s="3"/>
      <c r="D3367" s="3"/>
      <c r="E3367" s="1"/>
      <c r="F3367" s="1"/>
      <c r="G3367" s="3"/>
      <c r="I3367" s="2"/>
      <c r="J3367" s="2"/>
      <c r="K3367" s="3"/>
      <c r="L3367" s="3"/>
    </row>
    <row r="3368" spans="3:12" x14ac:dyDescent="0.25">
      <c r="C3368" s="3"/>
      <c r="D3368" s="3"/>
      <c r="E3368" s="1"/>
      <c r="F3368" s="1"/>
      <c r="G3368" s="3"/>
      <c r="I3368" s="2"/>
      <c r="J3368" s="2"/>
      <c r="K3368" s="3"/>
      <c r="L3368" s="3"/>
    </row>
    <row r="3369" spans="3:12" x14ac:dyDescent="0.25">
      <c r="C3369" s="3"/>
      <c r="D3369" s="3"/>
      <c r="E3369" s="1"/>
      <c r="F3369" s="1"/>
      <c r="G3369" s="3"/>
      <c r="I3369" s="2"/>
      <c r="J3369" s="2"/>
      <c r="K3369" s="3"/>
      <c r="L3369" s="3"/>
    </row>
    <row r="3370" spans="3:12" x14ac:dyDescent="0.25">
      <c r="C3370" s="3"/>
      <c r="D3370" s="3"/>
      <c r="E3370" s="1"/>
      <c r="F3370" s="1"/>
      <c r="G3370" s="3"/>
      <c r="I3370" s="2"/>
      <c r="J3370" s="2"/>
      <c r="K3370" s="3"/>
      <c r="L3370" s="3"/>
    </row>
    <row r="3371" spans="3:12" x14ac:dyDescent="0.25">
      <c r="C3371" s="3"/>
      <c r="D3371" s="3"/>
      <c r="E3371" s="1"/>
      <c r="F3371" s="1"/>
      <c r="G3371" s="3"/>
      <c r="I3371" s="2"/>
      <c r="J3371" s="2"/>
      <c r="K3371" s="3"/>
      <c r="L3371" s="3"/>
    </row>
    <row r="3372" spans="3:12" x14ac:dyDescent="0.25">
      <c r="C3372" s="3"/>
      <c r="D3372" s="3"/>
      <c r="E3372" s="1"/>
      <c r="F3372" s="1"/>
      <c r="G3372" s="3"/>
      <c r="I3372" s="2"/>
      <c r="J3372" s="2"/>
      <c r="K3372" s="3"/>
      <c r="L3372" s="3"/>
    </row>
    <row r="3373" spans="3:12" x14ac:dyDescent="0.25">
      <c r="C3373" s="3"/>
      <c r="D3373" s="3"/>
      <c r="E3373" s="1"/>
      <c r="F3373" s="1"/>
      <c r="G3373" s="3"/>
      <c r="I3373" s="2"/>
      <c r="J3373" s="2"/>
      <c r="K3373" s="3"/>
      <c r="L3373" s="3"/>
    </row>
    <row r="3374" spans="3:12" x14ac:dyDescent="0.25">
      <c r="C3374" s="3"/>
      <c r="D3374" s="3"/>
      <c r="E3374" s="1"/>
      <c r="F3374" s="1"/>
      <c r="G3374" s="3"/>
      <c r="I3374" s="2"/>
      <c r="J3374" s="2"/>
      <c r="K3374" s="3"/>
      <c r="L3374" s="3"/>
    </row>
    <row r="3375" spans="3:12" x14ac:dyDescent="0.25">
      <c r="C3375" s="3"/>
      <c r="D3375" s="3"/>
      <c r="E3375" s="1"/>
      <c r="F3375" s="1"/>
      <c r="G3375" s="3"/>
      <c r="I3375" s="2"/>
      <c r="J3375" s="2"/>
      <c r="K3375" s="3"/>
      <c r="L3375" s="3"/>
    </row>
    <row r="3376" spans="3:12" x14ac:dyDescent="0.25">
      <c r="C3376" s="3"/>
      <c r="D3376" s="3"/>
      <c r="E3376" s="1"/>
      <c r="F3376" s="1"/>
      <c r="G3376" s="3"/>
      <c r="I3376" s="2"/>
      <c r="J3376" s="2"/>
      <c r="K3376" s="3"/>
      <c r="L3376" s="3"/>
    </row>
    <row r="3377" spans="3:12" x14ac:dyDescent="0.25">
      <c r="C3377" s="3"/>
      <c r="D3377" s="3"/>
      <c r="E3377" s="1"/>
      <c r="F3377" s="1"/>
      <c r="G3377" s="3"/>
      <c r="I3377" s="2"/>
      <c r="J3377" s="2"/>
      <c r="K3377" s="3"/>
      <c r="L3377" s="3"/>
    </row>
    <row r="3378" spans="3:12" x14ac:dyDescent="0.25">
      <c r="C3378" s="3"/>
      <c r="D3378" s="3"/>
      <c r="E3378" s="1"/>
      <c r="F3378" s="1"/>
      <c r="G3378" s="3"/>
      <c r="I3378" s="2"/>
      <c r="J3378" s="2"/>
      <c r="K3378" s="3"/>
      <c r="L3378" s="3"/>
    </row>
    <row r="3379" spans="3:12" x14ac:dyDescent="0.25">
      <c r="C3379" s="3"/>
      <c r="D3379" s="3"/>
      <c r="E3379" s="1"/>
      <c r="F3379" s="1"/>
      <c r="G3379" s="3"/>
      <c r="I3379" s="2"/>
      <c r="J3379" s="2"/>
      <c r="K3379" s="3"/>
      <c r="L3379" s="3"/>
    </row>
    <row r="3380" spans="3:12" x14ac:dyDescent="0.25">
      <c r="C3380" s="3"/>
      <c r="D3380" s="3"/>
      <c r="E3380" s="1"/>
      <c r="F3380" s="1"/>
      <c r="G3380" s="3"/>
      <c r="I3380" s="2"/>
      <c r="J3380" s="2"/>
      <c r="K3380" s="3"/>
      <c r="L3380" s="3"/>
    </row>
    <row r="3381" spans="3:12" x14ac:dyDescent="0.25">
      <c r="C3381" s="3"/>
      <c r="D3381" s="3"/>
      <c r="E3381" s="1"/>
      <c r="F3381" s="1"/>
      <c r="G3381" s="3"/>
      <c r="I3381" s="2"/>
      <c r="J3381" s="2"/>
      <c r="K3381" s="3"/>
      <c r="L3381" s="3"/>
    </row>
    <row r="3382" spans="3:12" x14ac:dyDescent="0.25">
      <c r="C3382" s="3"/>
      <c r="D3382" s="3"/>
      <c r="E3382" s="1"/>
      <c r="F3382" s="1"/>
      <c r="G3382" s="3"/>
      <c r="I3382" s="2"/>
      <c r="J3382" s="2"/>
      <c r="K3382" s="3"/>
      <c r="L3382" s="3"/>
    </row>
    <row r="3383" spans="3:12" x14ac:dyDescent="0.25">
      <c r="C3383" s="3"/>
      <c r="D3383" s="3"/>
      <c r="E3383" s="1"/>
      <c r="F3383" s="1"/>
      <c r="G3383" s="3"/>
      <c r="I3383" s="2"/>
      <c r="J3383" s="2"/>
      <c r="K3383" s="3"/>
      <c r="L3383" s="3"/>
    </row>
    <row r="3384" spans="3:12" x14ac:dyDescent="0.25">
      <c r="C3384" s="3"/>
      <c r="D3384" s="3"/>
      <c r="E3384" s="1"/>
      <c r="F3384" s="1"/>
      <c r="G3384" s="3"/>
      <c r="I3384" s="2"/>
      <c r="J3384" s="2"/>
      <c r="K3384" s="3"/>
      <c r="L3384" s="3"/>
    </row>
    <row r="3385" spans="3:12" x14ac:dyDescent="0.25">
      <c r="C3385" s="3"/>
      <c r="D3385" s="3"/>
      <c r="E3385" s="1"/>
      <c r="F3385" s="1"/>
      <c r="G3385" s="3"/>
      <c r="I3385" s="2"/>
      <c r="J3385" s="2"/>
      <c r="K3385" s="3"/>
      <c r="L3385" s="3"/>
    </row>
    <row r="3386" spans="3:12" x14ac:dyDescent="0.25">
      <c r="C3386" s="3"/>
      <c r="D3386" s="3"/>
      <c r="E3386" s="1"/>
      <c r="F3386" s="1"/>
      <c r="G3386" s="3"/>
      <c r="I3386" s="2"/>
      <c r="J3386" s="2"/>
      <c r="K3386" s="3"/>
      <c r="L3386" s="3"/>
    </row>
    <row r="3387" spans="3:12" x14ac:dyDescent="0.25">
      <c r="C3387" s="3"/>
      <c r="D3387" s="3"/>
      <c r="E3387" s="1"/>
      <c r="F3387" s="1"/>
      <c r="G3387" s="3"/>
      <c r="I3387" s="2"/>
      <c r="J3387" s="2"/>
      <c r="K3387" s="3"/>
      <c r="L3387" s="3"/>
    </row>
    <row r="3388" spans="3:12" x14ac:dyDescent="0.25">
      <c r="C3388" s="3"/>
      <c r="D3388" s="3"/>
      <c r="E3388" s="1"/>
      <c r="F3388" s="1"/>
      <c r="G3388" s="3"/>
      <c r="I3388" s="2"/>
      <c r="J3388" s="2"/>
      <c r="K3388" s="3"/>
      <c r="L3388" s="3"/>
    </row>
    <row r="3389" spans="3:12" x14ac:dyDescent="0.25">
      <c r="C3389" s="3"/>
      <c r="D3389" s="3"/>
      <c r="E3389" s="1"/>
      <c r="F3389" s="1"/>
      <c r="G3389" s="3"/>
      <c r="I3389" s="2"/>
      <c r="J3389" s="2"/>
      <c r="K3389" s="3"/>
      <c r="L3389" s="3"/>
    </row>
    <row r="3390" spans="3:12" x14ac:dyDescent="0.25">
      <c r="C3390" s="3"/>
      <c r="D3390" s="3"/>
      <c r="E3390" s="1"/>
      <c r="F3390" s="1"/>
      <c r="G3390" s="3"/>
      <c r="I3390" s="2"/>
      <c r="J3390" s="2"/>
      <c r="K3390" s="3"/>
      <c r="L3390" s="3"/>
    </row>
    <row r="3391" spans="3:12" x14ac:dyDescent="0.25">
      <c r="C3391" s="3"/>
      <c r="D3391" s="3"/>
      <c r="E3391" s="1"/>
      <c r="F3391" s="1"/>
      <c r="G3391" s="3"/>
      <c r="I3391" s="2"/>
      <c r="J3391" s="2"/>
      <c r="K3391" s="3"/>
      <c r="L3391" s="3"/>
    </row>
    <row r="3392" spans="3:12" x14ac:dyDescent="0.25">
      <c r="C3392" s="3"/>
      <c r="D3392" s="3"/>
      <c r="E3392" s="1"/>
      <c r="F3392" s="1"/>
      <c r="G3392" s="3"/>
      <c r="I3392" s="2"/>
      <c r="J3392" s="2"/>
      <c r="K3392" s="3"/>
      <c r="L3392" s="3"/>
    </row>
    <row r="3393" spans="3:12" x14ac:dyDescent="0.25">
      <c r="C3393" s="3"/>
      <c r="D3393" s="3"/>
      <c r="E3393" s="1"/>
      <c r="F3393" s="1"/>
      <c r="G3393" s="3"/>
      <c r="I3393" s="2"/>
      <c r="J3393" s="2"/>
      <c r="K3393" s="3"/>
      <c r="L3393" s="3"/>
    </row>
    <row r="3394" spans="3:12" x14ac:dyDescent="0.25">
      <c r="C3394" s="3"/>
      <c r="D3394" s="3"/>
      <c r="E3394" s="1"/>
      <c r="F3394" s="1"/>
      <c r="G3394" s="3"/>
      <c r="I3394" s="2"/>
      <c r="J3394" s="2"/>
      <c r="K3394" s="3"/>
      <c r="L3394" s="3"/>
    </row>
    <row r="3395" spans="3:12" x14ac:dyDescent="0.25">
      <c r="C3395" s="3"/>
      <c r="D3395" s="3"/>
      <c r="E3395" s="1"/>
      <c r="F3395" s="1"/>
      <c r="G3395" s="3"/>
      <c r="I3395" s="2"/>
      <c r="J3395" s="2"/>
      <c r="K3395" s="3"/>
      <c r="L3395" s="3"/>
    </row>
    <row r="3396" spans="3:12" x14ac:dyDescent="0.25">
      <c r="C3396" s="3"/>
      <c r="D3396" s="3"/>
      <c r="E3396" s="1"/>
      <c r="F3396" s="1"/>
      <c r="G3396" s="3"/>
      <c r="I3396" s="2"/>
      <c r="J3396" s="2"/>
      <c r="K3396" s="3"/>
      <c r="L3396" s="3"/>
    </row>
    <row r="3397" spans="3:12" x14ac:dyDescent="0.25">
      <c r="C3397" s="3"/>
      <c r="D3397" s="3"/>
      <c r="E3397" s="1"/>
      <c r="F3397" s="1"/>
      <c r="G3397" s="3"/>
      <c r="I3397" s="2"/>
      <c r="J3397" s="2"/>
      <c r="K3397" s="3"/>
      <c r="L3397" s="3"/>
    </row>
    <row r="3398" spans="3:12" x14ac:dyDescent="0.25">
      <c r="C3398" s="3"/>
      <c r="D3398" s="3"/>
      <c r="E3398" s="1"/>
      <c r="F3398" s="1"/>
      <c r="G3398" s="3"/>
      <c r="I3398" s="2"/>
      <c r="J3398" s="2"/>
      <c r="K3398" s="3"/>
      <c r="L3398" s="3"/>
    </row>
    <row r="3399" spans="3:12" x14ac:dyDescent="0.25">
      <c r="C3399" s="3"/>
      <c r="D3399" s="3"/>
      <c r="E3399" s="1"/>
      <c r="F3399" s="1"/>
      <c r="G3399" s="3"/>
      <c r="I3399" s="2"/>
      <c r="J3399" s="2"/>
      <c r="K3399" s="3"/>
      <c r="L3399" s="3"/>
    </row>
    <row r="3400" spans="3:12" x14ac:dyDescent="0.25">
      <c r="C3400" s="3"/>
      <c r="D3400" s="3"/>
      <c r="E3400" s="1"/>
      <c r="F3400" s="1"/>
      <c r="G3400" s="3"/>
      <c r="I3400" s="2"/>
      <c r="J3400" s="2"/>
      <c r="K3400" s="3"/>
      <c r="L3400" s="3"/>
    </row>
    <row r="3401" spans="3:12" x14ac:dyDescent="0.25">
      <c r="C3401" s="3"/>
      <c r="D3401" s="3"/>
      <c r="E3401" s="1"/>
      <c r="F3401" s="1"/>
      <c r="G3401" s="3"/>
      <c r="I3401" s="2"/>
      <c r="J3401" s="2"/>
      <c r="K3401" s="3"/>
      <c r="L3401" s="3"/>
    </row>
    <row r="3402" spans="3:12" x14ac:dyDescent="0.25">
      <c r="C3402" s="3"/>
      <c r="D3402" s="3"/>
      <c r="E3402" s="1"/>
      <c r="F3402" s="1"/>
      <c r="G3402" s="3"/>
      <c r="I3402" s="2"/>
      <c r="J3402" s="2"/>
      <c r="K3402" s="3"/>
      <c r="L3402" s="3"/>
    </row>
    <row r="3403" spans="3:12" x14ac:dyDescent="0.25">
      <c r="C3403" s="3"/>
      <c r="D3403" s="3"/>
      <c r="E3403" s="1"/>
      <c r="F3403" s="1"/>
      <c r="G3403" s="3"/>
      <c r="I3403" s="2"/>
      <c r="J3403" s="2"/>
      <c r="K3403" s="3"/>
      <c r="L3403" s="3"/>
    </row>
    <row r="3404" spans="3:12" x14ac:dyDescent="0.25">
      <c r="C3404" s="3"/>
      <c r="D3404" s="3"/>
      <c r="E3404" s="1"/>
      <c r="F3404" s="1"/>
      <c r="G3404" s="3"/>
      <c r="I3404" s="2"/>
      <c r="J3404" s="2"/>
      <c r="K3404" s="3"/>
      <c r="L3404" s="3"/>
    </row>
    <row r="3405" spans="3:12" x14ac:dyDescent="0.25">
      <c r="C3405" s="3"/>
      <c r="D3405" s="3"/>
      <c r="E3405" s="1"/>
      <c r="F3405" s="1"/>
      <c r="G3405" s="3"/>
      <c r="I3405" s="2"/>
      <c r="J3405" s="2"/>
      <c r="K3405" s="3"/>
      <c r="L3405" s="3"/>
    </row>
    <row r="3406" spans="3:12" x14ac:dyDescent="0.25">
      <c r="C3406" s="3"/>
      <c r="D3406" s="3"/>
      <c r="E3406" s="1"/>
      <c r="F3406" s="1"/>
      <c r="G3406" s="3"/>
      <c r="I3406" s="2"/>
      <c r="J3406" s="2"/>
      <c r="K3406" s="3"/>
      <c r="L3406" s="3"/>
    </row>
    <row r="3407" spans="3:12" x14ac:dyDescent="0.25">
      <c r="C3407" s="3"/>
      <c r="D3407" s="3"/>
      <c r="E3407" s="1"/>
      <c r="F3407" s="1"/>
      <c r="G3407" s="3"/>
      <c r="I3407" s="2"/>
      <c r="J3407" s="2"/>
      <c r="K3407" s="3"/>
      <c r="L3407" s="3"/>
    </row>
    <row r="3408" spans="3:12" x14ac:dyDescent="0.25">
      <c r="C3408" s="3"/>
      <c r="D3408" s="3"/>
      <c r="E3408" s="1"/>
      <c r="F3408" s="1"/>
      <c r="G3408" s="3"/>
      <c r="I3408" s="2"/>
      <c r="J3408" s="2"/>
      <c r="K3408" s="3"/>
      <c r="L3408" s="3"/>
    </row>
    <row r="3409" spans="3:12" x14ac:dyDescent="0.25">
      <c r="C3409" s="3"/>
      <c r="D3409" s="3"/>
      <c r="E3409" s="1"/>
      <c r="F3409" s="1"/>
      <c r="G3409" s="3"/>
      <c r="I3409" s="2"/>
      <c r="J3409" s="2"/>
      <c r="K3409" s="3"/>
      <c r="L3409" s="3"/>
    </row>
    <row r="3410" spans="3:12" x14ac:dyDescent="0.25">
      <c r="C3410" s="3"/>
      <c r="D3410" s="3"/>
      <c r="E3410" s="1"/>
      <c r="F3410" s="1"/>
      <c r="G3410" s="3"/>
      <c r="I3410" s="2"/>
      <c r="J3410" s="2"/>
      <c r="K3410" s="3"/>
      <c r="L3410" s="3"/>
    </row>
    <row r="3411" spans="3:12" x14ac:dyDescent="0.25">
      <c r="C3411" s="3"/>
      <c r="D3411" s="3"/>
      <c r="E3411" s="1"/>
      <c r="F3411" s="1"/>
      <c r="G3411" s="3"/>
      <c r="I3411" s="2"/>
      <c r="J3411" s="2"/>
      <c r="K3411" s="3"/>
      <c r="L3411" s="3"/>
    </row>
    <row r="3412" spans="3:12" x14ac:dyDescent="0.25">
      <c r="C3412" s="3"/>
      <c r="D3412" s="3"/>
      <c r="E3412" s="1"/>
      <c r="F3412" s="1"/>
      <c r="G3412" s="3"/>
      <c r="I3412" s="2"/>
      <c r="J3412" s="2"/>
      <c r="K3412" s="3"/>
      <c r="L3412" s="3"/>
    </row>
    <row r="3413" spans="3:12" x14ac:dyDescent="0.25">
      <c r="C3413" s="3"/>
      <c r="D3413" s="3"/>
      <c r="E3413" s="1"/>
      <c r="F3413" s="1"/>
      <c r="G3413" s="3"/>
      <c r="I3413" s="2"/>
      <c r="J3413" s="2"/>
      <c r="K3413" s="3"/>
      <c r="L3413" s="3"/>
    </row>
    <row r="3414" spans="3:12" x14ac:dyDescent="0.25">
      <c r="C3414" s="3"/>
      <c r="D3414" s="3"/>
      <c r="E3414" s="1"/>
      <c r="F3414" s="1"/>
      <c r="G3414" s="3"/>
      <c r="I3414" s="2"/>
      <c r="J3414" s="2"/>
      <c r="K3414" s="3"/>
      <c r="L3414" s="3"/>
    </row>
    <row r="3415" spans="3:12" x14ac:dyDescent="0.25">
      <c r="C3415" s="3"/>
      <c r="D3415" s="3"/>
      <c r="E3415" s="1"/>
      <c r="F3415" s="1"/>
      <c r="G3415" s="3"/>
      <c r="I3415" s="2"/>
      <c r="J3415" s="2"/>
      <c r="K3415" s="3"/>
      <c r="L3415" s="3"/>
    </row>
    <row r="3416" spans="3:12" x14ac:dyDescent="0.25">
      <c r="C3416" s="3"/>
      <c r="D3416" s="3"/>
      <c r="E3416" s="1"/>
      <c r="F3416" s="1"/>
      <c r="G3416" s="3"/>
      <c r="I3416" s="2"/>
      <c r="J3416" s="2"/>
      <c r="K3416" s="3"/>
      <c r="L3416" s="3"/>
    </row>
    <row r="3417" spans="3:12" x14ac:dyDescent="0.25">
      <c r="C3417" s="3"/>
      <c r="D3417" s="3"/>
      <c r="E3417" s="1"/>
      <c r="F3417" s="1"/>
      <c r="G3417" s="3"/>
      <c r="I3417" s="2"/>
      <c r="J3417" s="2"/>
      <c r="K3417" s="3"/>
      <c r="L3417" s="3"/>
    </row>
    <row r="3418" spans="3:12" x14ac:dyDescent="0.25">
      <c r="C3418" s="3"/>
      <c r="D3418" s="3"/>
      <c r="E3418" s="1"/>
      <c r="F3418" s="1"/>
      <c r="G3418" s="3"/>
      <c r="I3418" s="2"/>
      <c r="J3418" s="2"/>
      <c r="K3418" s="3"/>
      <c r="L3418" s="3"/>
    </row>
    <row r="3419" spans="3:12" x14ac:dyDescent="0.25">
      <c r="C3419" s="3"/>
      <c r="D3419" s="3"/>
      <c r="E3419" s="1"/>
      <c r="F3419" s="1"/>
      <c r="G3419" s="3"/>
      <c r="I3419" s="2"/>
      <c r="J3419" s="2"/>
      <c r="K3419" s="3"/>
      <c r="L3419" s="3"/>
    </row>
    <row r="3420" spans="3:12" x14ac:dyDescent="0.25">
      <c r="C3420" s="3"/>
      <c r="D3420" s="3"/>
      <c r="E3420" s="1"/>
      <c r="F3420" s="1"/>
      <c r="G3420" s="3"/>
      <c r="I3420" s="2"/>
      <c r="J3420" s="2"/>
      <c r="K3420" s="3"/>
      <c r="L3420" s="3"/>
    </row>
    <row r="3421" spans="3:12" x14ac:dyDescent="0.25">
      <c r="C3421" s="3"/>
      <c r="D3421" s="3"/>
      <c r="E3421" s="1"/>
      <c r="F3421" s="1"/>
      <c r="G3421" s="3"/>
      <c r="I3421" s="2"/>
      <c r="J3421" s="2"/>
      <c r="K3421" s="3"/>
      <c r="L3421" s="3"/>
    </row>
    <row r="3422" spans="3:12" x14ac:dyDescent="0.25">
      <c r="C3422" s="3"/>
      <c r="D3422" s="3"/>
      <c r="E3422" s="1"/>
      <c r="F3422" s="1"/>
      <c r="G3422" s="3"/>
      <c r="I3422" s="2"/>
      <c r="J3422" s="2"/>
      <c r="K3422" s="3"/>
      <c r="L3422" s="3"/>
    </row>
    <row r="3423" spans="3:12" x14ac:dyDescent="0.25">
      <c r="C3423" s="3"/>
      <c r="D3423" s="3"/>
      <c r="E3423" s="1"/>
      <c r="F3423" s="1"/>
      <c r="G3423" s="3"/>
      <c r="I3423" s="2"/>
      <c r="J3423" s="2"/>
      <c r="K3423" s="3"/>
      <c r="L3423" s="3"/>
    </row>
    <row r="3424" spans="3:12" x14ac:dyDescent="0.25">
      <c r="C3424" s="3"/>
      <c r="D3424" s="3"/>
      <c r="E3424" s="1"/>
      <c r="F3424" s="1"/>
      <c r="G3424" s="3"/>
      <c r="I3424" s="2"/>
      <c r="J3424" s="2"/>
      <c r="K3424" s="3"/>
      <c r="L3424" s="3"/>
    </row>
    <row r="3425" spans="3:12" x14ac:dyDescent="0.25">
      <c r="C3425" s="3"/>
      <c r="D3425" s="3"/>
      <c r="E3425" s="1"/>
      <c r="F3425" s="1"/>
      <c r="G3425" s="3"/>
      <c r="I3425" s="2"/>
      <c r="J3425" s="2"/>
      <c r="K3425" s="3"/>
      <c r="L3425" s="3"/>
    </row>
    <row r="3426" spans="3:12" x14ac:dyDescent="0.25">
      <c r="C3426" s="3"/>
      <c r="D3426" s="3"/>
      <c r="E3426" s="1"/>
      <c r="F3426" s="1"/>
      <c r="G3426" s="3"/>
      <c r="I3426" s="2"/>
      <c r="J3426" s="2"/>
      <c r="K3426" s="3"/>
      <c r="L3426" s="3"/>
    </row>
    <row r="3427" spans="3:12" x14ac:dyDescent="0.25">
      <c r="C3427" s="3"/>
      <c r="D3427" s="3"/>
      <c r="E3427" s="1"/>
      <c r="F3427" s="1"/>
      <c r="G3427" s="3"/>
      <c r="I3427" s="2"/>
      <c r="J3427" s="2"/>
      <c r="K3427" s="3"/>
      <c r="L3427" s="3"/>
    </row>
    <row r="3428" spans="3:12" x14ac:dyDescent="0.25">
      <c r="C3428" s="3"/>
      <c r="D3428" s="3"/>
      <c r="E3428" s="1"/>
      <c r="F3428" s="1"/>
      <c r="G3428" s="3"/>
      <c r="I3428" s="2"/>
      <c r="J3428" s="2"/>
      <c r="K3428" s="3"/>
      <c r="L3428" s="3"/>
    </row>
    <row r="3429" spans="3:12" x14ac:dyDescent="0.25">
      <c r="C3429" s="3"/>
      <c r="D3429" s="3"/>
      <c r="E3429" s="1"/>
      <c r="F3429" s="1"/>
      <c r="G3429" s="3"/>
      <c r="I3429" s="2"/>
      <c r="J3429" s="2"/>
      <c r="K3429" s="3"/>
      <c r="L3429" s="3"/>
    </row>
    <row r="3430" spans="3:12" x14ac:dyDescent="0.25">
      <c r="C3430" s="3"/>
      <c r="D3430" s="3"/>
      <c r="E3430" s="1"/>
      <c r="F3430" s="1"/>
      <c r="G3430" s="3"/>
      <c r="I3430" s="2"/>
      <c r="J3430" s="2"/>
      <c r="K3430" s="3"/>
      <c r="L3430" s="3"/>
    </row>
    <row r="3431" spans="3:12" x14ac:dyDescent="0.25">
      <c r="C3431" s="3"/>
      <c r="D3431" s="3"/>
      <c r="E3431" s="1"/>
      <c r="F3431" s="1"/>
      <c r="G3431" s="3"/>
      <c r="I3431" s="2"/>
      <c r="J3431" s="2"/>
      <c r="K3431" s="3"/>
      <c r="L3431" s="3"/>
    </row>
    <row r="3432" spans="3:12" x14ac:dyDescent="0.25">
      <c r="C3432" s="3"/>
      <c r="D3432" s="3"/>
      <c r="E3432" s="1"/>
      <c r="F3432" s="1"/>
      <c r="G3432" s="3"/>
      <c r="I3432" s="2"/>
      <c r="J3432" s="2"/>
      <c r="K3432" s="3"/>
      <c r="L3432" s="3"/>
    </row>
    <row r="3433" spans="3:12" x14ac:dyDescent="0.25">
      <c r="C3433" s="3"/>
      <c r="D3433" s="3"/>
      <c r="E3433" s="1"/>
      <c r="F3433" s="1"/>
      <c r="G3433" s="3"/>
      <c r="I3433" s="2"/>
      <c r="J3433" s="2"/>
      <c r="K3433" s="3"/>
      <c r="L3433" s="3"/>
    </row>
    <row r="3434" spans="3:12" x14ac:dyDescent="0.25">
      <c r="C3434" s="3"/>
      <c r="D3434" s="3"/>
      <c r="E3434" s="1"/>
      <c r="F3434" s="1"/>
      <c r="G3434" s="3"/>
      <c r="I3434" s="2"/>
      <c r="J3434" s="2"/>
      <c r="K3434" s="3"/>
      <c r="L3434" s="3"/>
    </row>
    <row r="3435" spans="3:12" x14ac:dyDescent="0.25">
      <c r="C3435" s="3"/>
      <c r="D3435" s="3"/>
      <c r="E3435" s="1"/>
      <c r="F3435" s="1"/>
      <c r="G3435" s="3"/>
      <c r="I3435" s="2"/>
      <c r="J3435" s="2"/>
      <c r="K3435" s="3"/>
      <c r="L3435" s="3"/>
    </row>
    <row r="3436" spans="3:12" x14ac:dyDescent="0.25">
      <c r="C3436" s="3"/>
      <c r="D3436" s="3"/>
      <c r="E3436" s="1"/>
      <c r="F3436" s="1"/>
      <c r="G3436" s="3"/>
      <c r="I3436" s="2"/>
      <c r="J3436" s="2"/>
      <c r="K3436" s="3"/>
      <c r="L3436" s="3"/>
    </row>
    <row r="3437" spans="3:12" x14ac:dyDescent="0.25">
      <c r="C3437" s="3"/>
      <c r="D3437" s="3"/>
      <c r="E3437" s="1"/>
      <c r="F3437" s="1"/>
      <c r="G3437" s="3"/>
      <c r="I3437" s="2"/>
      <c r="J3437" s="2"/>
      <c r="K3437" s="3"/>
      <c r="L3437" s="3"/>
    </row>
    <row r="3438" spans="3:12" x14ac:dyDescent="0.25">
      <c r="C3438" s="3"/>
      <c r="D3438" s="3"/>
      <c r="E3438" s="1"/>
      <c r="F3438" s="1"/>
      <c r="G3438" s="3"/>
      <c r="I3438" s="2"/>
      <c r="J3438" s="2"/>
      <c r="K3438" s="3"/>
      <c r="L3438" s="3"/>
    </row>
    <row r="3439" spans="3:12" x14ac:dyDescent="0.25">
      <c r="C3439" s="3"/>
      <c r="D3439" s="3"/>
      <c r="E3439" s="1"/>
      <c r="F3439" s="1"/>
      <c r="G3439" s="3"/>
      <c r="I3439" s="2"/>
      <c r="J3439" s="2"/>
      <c r="K3439" s="3"/>
      <c r="L3439" s="3"/>
    </row>
    <row r="3440" spans="3:12" x14ac:dyDescent="0.25">
      <c r="C3440" s="3"/>
      <c r="D3440" s="3"/>
      <c r="E3440" s="1"/>
      <c r="F3440" s="1"/>
      <c r="G3440" s="3"/>
      <c r="I3440" s="2"/>
      <c r="J3440" s="2"/>
      <c r="K3440" s="3"/>
      <c r="L3440" s="3"/>
    </row>
  </sheetData>
  <mergeCells count="10">
    <mergeCell ref="P6:Q6"/>
    <mergeCell ref="C6:D6"/>
    <mergeCell ref="C2:D2"/>
    <mergeCell ref="C3:D3"/>
    <mergeCell ref="C4:D4"/>
    <mergeCell ref="C5:D5"/>
    <mergeCell ref="P3:Q3"/>
    <mergeCell ref="P4:Q4"/>
    <mergeCell ref="P5:Q5"/>
    <mergeCell ref="L6:M6"/>
  </mergeCells>
  <conditionalFormatting sqref="O9:O33">
    <cfRule type="cellIs" dxfId="0" priority="1" operator="greaterThan">
      <formula>17</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J78"/>
  <sheetViews>
    <sheetView showGridLines="0" zoomScale="80" zoomScaleNormal="80" workbookViewId="0">
      <selection activeCell="J16" sqref="J16"/>
    </sheetView>
  </sheetViews>
  <sheetFormatPr defaultColWidth="9.28515625" defaultRowHeight="15" x14ac:dyDescent="0.25"/>
  <cols>
    <col min="1" max="1" width="3.7109375" customWidth="1"/>
    <col min="3" max="3" width="15.28515625" bestFit="1" customWidth="1"/>
    <col min="4" max="4" width="10.5703125" bestFit="1" customWidth="1"/>
    <col min="6" max="6" width="19.7109375" customWidth="1"/>
    <col min="7" max="7" width="11.42578125" customWidth="1"/>
    <col min="8" max="8" width="14.140625" customWidth="1"/>
    <col min="9" max="9" width="11.7109375" customWidth="1"/>
  </cols>
  <sheetData>
    <row r="1" spans="2:10" s="16" customFormat="1" x14ac:dyDescent="0.25">
      <c r="B1" s="198" t="s">
        <v>292</v>
      </c>
    </row>
    <row r="2" spans="2:10" s="16" customFormat="1" x14ac:dyDescent="0.25">
      <c r="F2" s="271" t="s">
        <v>76</v>
      </c>
      <c r="G2" s="271"/>
      <c r="H2" s="271"/>
      <c r="I2" s="271"/>
    </row>
    <row r="3" spans="2:10" s="9" customFormat="1" x14ac:dyDescent="0.25">
      <c r="F3" s="15" t="s">
        <v>75</v>
      </c>
      <c r="G3" s="15">
        <v>1</v>
      </c>
      <c r="H3" s="15">
        <v>2</v>
      </c>
      <c r="I3" s="4"/>
    </row>
    <row r="4" spans="2:10" s="9" customFormat="1" x14ac:dyDescent="0.25">
      <c r="D4" s="273" t="s">
        <v>47</v>
      </c>
      <c r="E4" s="273"/>
      <c r="F4" s="92">
        <v>0.5</v>
      </c>
      <c r="G4" s="92">
        <v>0.5</v>
      </c>
      <c r="H4" s="92">
        <v>0.5</v>
      </c>
      <c r="I4" s="92"/>
    </row>
    <row r="5" spans="2:10" s="9" customFormat="1" x14ac:dyDescent="0.25">
      <c r="D5" s="273" t="s">
        <v>25</v>
      </c>
      <c r="E5" s="273"/>
      <c r="F5" s="93">
        <v>1</v>
      </c>
      <c r="G5" s="93">
        <v>1</v>
      </c>
      <c r="H5" s="93">
        <v>1</v>
      </c>
      <c r="I5" s="93"/>
    </row>
    <row r="6" spans="2:10" s="9" customFormat="1" x14ac:dyDescent="0.25">
      <c r="D6" s="273" t="s">
        <v>4</v>
      </c>
      <c r="E6" s="273"/>
      <c r="F6" s="94">
        <v>5.5E-2</v>
      </c>
      <c r="G6" s="94">
        <v>5.5E-2</v>
      </c>
      <c r="H6" s="94">
        <v>5.5E-2</v>
      </c>
      <c r="I6" s="94"/>
    </row>
    <row r="7" spans="2:10" s="9" customFormat="1" x14ac:dyDescent="0.25">
      <c r="D7" s="272" t="s">
        <v>60</v>
      </c>
      <c r="E7" s="272"/>
      <c r="F7" s="95">
        <v>0</v>
      </c>
      <c r="G7" s="95">
        <v>0</v>
      </c>
      <c r="H7" s="95">
        <v>5</v>
      </c>
      <c r="I7" s="95"/>
    </row>
    <row r="8" spans="2:10" s="9" customFormat="1" x14ac:dyDescent="0.25">
      <c r="D8" s="273" t="s">
        <v>21</v>
      </c>
      <c r="E8" s="273"/>
      <c r="F8" s="96">
        <v>44196</v>
      </c>
      <c r="G8" s="96">
        <v>44196</v>
      </c>
      <c r="H8" s="96">
        <v>44196</v>
      </c>
      <c r="I8" s="96"/>
    </row>
    <row r="9" spans="2:10" s="9" customFormat="1" x14ac:dyDescent="0.25">
      <c r="D9" s="273" t="s">
        <v>45</v>
      </c>
      <c r="E9" s="273"/>
      <c r="F9" s="97">
        <v>1000000</v>
      </c>
      <c r="G9" s="97">
        <v>1000000</v>
      </c>
      <c r="H9" s="97">
        <v>1000000</v>
      </c>
      <c r="I9" s="97"/>
    </row>
    <row r="10" spans="2:10" s="9" customFormat="1" x14ac:dyDescent="0.25"/>
    <row r="13" spans="2:10" ht="15" customHeight="1" x14ac:dyDescent="0.25">
      <c r="B13" s="271" t="s">
        <v>251</v>
      </c>
      <c r="C13" s="271"/>
      <c r="D13" s="271"/>
      <c r="F13" s="44"/>
      <c r="G13" s="274" t="s">
        <v>209</v>
      </c>
      <c r="H13" s="274"/>
      <c r="I13" s="274"/>
      <c r="J13" s="274"/>
    </row>
    <row r="14" spans="2:10" ht="30" customHeight="1" x14ac:dyDescent="0.25">
      <c r="B14" s="13" t="s">
        <v>5</v>
      </c>
      <c r="C14" s="13" t="s">
        <v>0</v>
      </c>
      <c r="D14" s="13" t="s">
        <v>0</v>
      </c>
      <c r="F14" s="35"/>
      <c r="G14" s="45" t="s">
        <v>5</v>
      </c>
      <c r="H14" s="45" t="s">
        <v>75</v>
      </c>
      <c r="I14" s="45" t="s">
        <v>120</v>
      </c>
      <c r="J14" s="45" t="s">
        <v>121</v>
      </c>
    </row>
    <row r="15" spans="2:10" ht="13.5" customHeight="1" x14ac:dyDescent="0.25">
      <c r="B15" s="4"/>
      <c r="C15" s="13" t="s">
        <v>24</v>
      </c>
      <c r="D15" s="13" t="s">
        <v>23</v>
      </c>
      <c r="F15" s="35"/>
      <c r="G15" s="46"/>
      <c r="H15" s="46"/>
      <c r="I15" s="46"/>
      <c r="J15" s="46"/>
    </row>
    <row r="16" spans="2:10" x14ac:dyDescent="0.25">
      <c r="B16" s="11">
        <v>18</v>
      </c>
      <c r="C16" s="149">
        <f>1/1000</f>
        <v>1E-3</v>
      </c>
      <c r="D16" s="43">
        <f>C16*0.75</f>
        <v>7.5000000000000002E-4</v>
      </c>
      <c r="F16" s="35"/>
      <c r="G16" s="46">
        <v>18</v>
      </c>
      <c r="H16" s="47">
        <v>0</v>
      </c>
      <c r="I16" s="48">
        <v>0.1</v>
      </c>
      <c r="J16" s="48">
        <v>0.02</v>
      </c>
    </row>
    <row r="17" spans="2:10" x14ac:dyDescent="0.25">
      <c r="B17" s="11">
        <v>19</v>
      </c>
      <c r="C17" s="43">
        <f>MIN(C16*1.075,1)</f>
        <v>1.075E-3</v>
      </c>
      <c r="D17" s="43">
        <f t="shared" ref="D17:D78" si="0">C17*0.75</f>
        <v>8.0625E-4</v>
      </c>
      <c r="F17" s="35"/>
      <c r="G17" s="46">
        <f>G16+1</f>
        <v>19</v>
      </c>
      <c r="H17" s="47">
        <v>0</v>
      </c>
      <c r="I17" s="48">
        <f>I16</f>
        <v>0.1</v>
      </c>
      <c r="J17" s="48">
        <f>J16</f>
        <v>0.02</v>
      </c>
    </row>
    <row r="18" spans="2:10" x14ac:dyDescent="0.25">
      <c r="B18" s="11">
        <v>20</v>
      </c>
      <c r="C18" s="43">
        <f t="shared" ref="C18:C78" si="1">MIN(C17*1.075,1)</f>
        <v>1.155625E-3</v>
      </c>
      <c r="D18" s="43">
        <f t="shared" si="0"/>
        <v>8.6671874999999998E-4</v>
      </c>
      <c r="F18" s="35"/>
      <c r="G18" s="46">
        <f t="shared" ref="G18:G78" si="2">G17+1</f>
        <v>20</v>
      </c>
      <c r="H18" s="47">
        <v>0</v>
      </c>
      <c r="I18" s="48">
        <f t="shared" ref="I18:J78" si="3">I17</f>
        <v>0.1</v>
      </c>
      <c r="J18" s="48">
        <f t="shared" si="3"/>
        <v>0.02</v>
      </c>
    </row>
    <row r="19" spans="2:10" x14ac:dyDescent="0.25">
      <c r="B19" s="11">
        <v>21</v>
      </c>
      <c r="C19" s="43">
        <f t="shared" si="1"/>
        <v>1.2422968749999999E-3</v>
      </c>
      <c r="D19" s="43">
        <f t="shared" si="0"/>
        <v>9.3172265624999993E-4</v>
      </c>
      <c r="F19" s="35"/>
      <c r="G19" s="46">
        <f t="shared" si="2"/>
        <v>21</v>
      </c>
      <c r="H19" s="47">
        <v>0</v>
      </c>
      <c r="I19" s="48">
        <f t="shared" si="3"/>
        <v>0.1</v>
      </c>
      <c r="J19" s="48">
        <f t="shared" si="3"/>
        <v>0.02</v>
      </c>
    </row>
    <row r="20" spans="2:10" x14ac:dyDescent="0.25">
      <c r="B20" s="11">
        <v>22</v>
      </c>
      <c r="C20" s="43">
        <f t="shared" si="1"/>
        <v>1.3354691406249999E-3</v>
      </c>
      <c r="D20" s="43">
        <f t="shared" si="0"/>
        <v>1.0016018554687498E-3</v>
      </c>
      <c r="F20" s="35"/>
      <c r="G20" s="46">
        <f t="shared" si="2"/>
        <v>22</v>
      </c>
      <c r="H20" s="47">
        <v>0</v>
      </c>
      <c r="I20" s="48">
        <f t="shared" si="3"/>
        <v>0.1</v>
      </c>
      <c r="J20" s="48">
        <f t="shared" si="3"/>
        <v>0.02</v>
      </c>
    </row>
    <row r="21" spans="2:10" x14ac:dyDescent="0.25">
      <c r="B21" s="11">
        <v>23</v>
      </c>
      <c r="C21" s="43">
        <f t="shared" si="1"/>
        <v>1.4356293261718748E-3</v>
      </c>
      <c r="D21" s="43">
        <f t="shared" si="0"/>
        <v>1.076721994628906E-3</v>
      </c>
      <c r="F21" s="35"/>
      <c r="G21" s="46">
        <f t="shared" si="2"/>
        <v>23</v>
      </c>
      <c r="H21" s="47">
        <v>0</v>
      </c>
      <c r="I21" s="48">
        <f t="shared" si="3"/>
        <v>0.1</v>
      </c>
      <c r="J21" s="48">
        <f t="shared" si="3"/>
        <v>0.02</v>
      </c>
    </row>
    <row r="22" spans="2:10" x14ac:dyDescent="0.25">
      <c r="B22" s="11">
        <v>24</v>
      </c>
      <c r="C22" s="43">
        <f t="shared" si="1"/>
        <v>1.5433015256347653E-3</v>
      </c>
      <c r="D22" s="43">
        <f t="shared" si="0"/>
        <v>1.157476144226074E-3</v>
      </c>
      <c r="F22" s="35"/>
      <c r="G22" s="46">
        <f t="shared" si="2"/>
        <v>24</v>
      </c>
      <c r="H22" s="47">
        <v>0</v>
      </c>
      <c r="I22" s="48">
        <f t="shared" si="3"/>
        <v>0.1</v>
      </c>
      <c r="J22" s="48">
        <f t="shared" si="3"/>
        <v>0.02</v>
      </c>
    </row>
    <row r="23" spans="2:10" x14ac:dyDescent="0.25">
      <c r="B23" s="11">
        <v>25</v>
      </c>
      <c r="C23" s="43">
        <f t="shared" si="1"/>
        <v>1.6590491400573725E-3</v>
      </c>
      <c r="D23" s="43">
        <f t="shared" si="0"/>
        <v>1.2442868550430293E-3</v>
      </c>
      <c r="F23" s="35"/>
      <c r="G23" s="46">
        <f t="shared" si="2"/>
        <v>25</v>
      </c>
      <c r="H23" s="47">
        <v>0</v>
      </c>
      <c r="I23" s="48">
        <f t="shared" si="3"/>
        <v>0.1</v>
      </c>
      <c r="J23" s="48">
        <f t="shared" si="3"/>
        <v>0.02</v>
      </c>
    </row>
    <row r="24" spans="2:10" x14ac:dyDescent="0.25">
      <c r="B24" s="11">
        <v>26</v>
      </c>
      <c r="C24" s="43">
        <f t="shared" si="1"/>
        <v>1.7834778255616753E-3</v>
      </c>
      <c r="D24" s="43">
        <f t="shared" si="0"/>
        <v>1.3376083691712566E-3</v>
      </c>
      <c r="F24" s="35"/>
      <c r="G24" s="46">
        <f t="shared" si="2"/>
        <v>26</v>
      </c>
      <c r="H24" s="47">
        <v>0</v>
      </c>
      <c r="I24" s="48">
        <f t="shared" si="3"/>
        <v>0.1</v>
      </c>
      <c r="J24" s="48">
        <f t="shared" si="3"/>
        <v>0.02</v>
      </c>
    </row>
    <row r="25" spans="2:10" x14ac:dyDescent="0.25">
      <c r="B25" s="11">
        <v>27</v>
      </c>
      <c r="C25" s="43">
        <f t="shared" si="1"/>
        <v>1.9172386624788009E-3</v>
      </c>
      <c r="D25" s="43">
        <f t="shared" si="0"/>
        <v>1.4379289968591007E-3</v>
      </c>
      <c r="F25" s="35"/>
      <c r="G25" s="46">
        <f t="shared" si="2"/>
        <v>27</v>
      </c>
      <c r="H25" s="47">
        <v>0</v>
      </c>
      <c r="I25" s="48">
        <f t="shared" si="3"/>
        <v>0.1</v>
      </c>
      <c r="J25" s="48">
        <f t="shared" si="3"/>
        <v>0.02</v>
      </c>
    </row>
    <row r="26" spans="2:10" x14ac:dyDescent="0.25">
      <c r="B26" s="11">
        <v>28</v>
      </c>
      <c r="C26" s="43">
        <f t="shared" si="1"/>
        <v>2.0610315621647111E-3</v>
      </c>
      <c r="D26" s="43">
        <f t="shared" si="0"/>
        <v>1.5457736716235333E-3</v>
      </c>
      <c r="F26" s="35"/>
      <c r="G26" s="46">
        <f t="shared" si="2"/>
        <v>28</v>
      </c>
      <c r="H26" s="47">
        <v>0</v>
      </c>
      <c r="I26" s="48">
        <f t="shared" si="3"/>
        <v>0.1</v>
      </c>
      <c r="J26" s="48">
        <f t="shared" si="3"/>
        <v>0.02</v>
      </c>
    </row>
    <row r="27" spans="2:10" x14ac:dyDescent="0.25">
      <c r="B27" s="11">
        <v>29</v>
      </c>
      <c r="C27" s="43">
        <f t="shared" si="1"/>
        <v>2.2156089293270645E-3</v>
      </c>
      <c r="D27" s="43">
        <f t="shared" si="0"/>
        <v>1.6617066969952985E-3</v>
      </c>
      <c r="F27" s="35"/>
      <c r="G27" s="46">
        <f t="shared" si="2"/>
        <v>29</v>
      </c>
      <c r="H27" s="47">
        <v>0</v>
      </c>
      <c r="I27" s="48">
        <f t="shared" si="3"/>
        <v>0.1</v>
      </c>
      <c r="J27" s="48">
        <f t="shared" si="3"/>
        <v>0.02</v>
      </c>
    </row>
    <row r="28" spans="2:10" x14ac:dyDescent="0.25">
      <c r="B28" s="11">
        <v>30</v>
      </c>
      <c r="C28" s="43">
        <f t="shared" si="1"/>
        <v>2.3817795990265941E-3</v>
      </c>
      <c r="D28" s="43">
        <f t="shared" si="0"/>
        <v>1.7863346992699454E-3</v>
      </c>
      <c r="F28" s="35"/>
      <c r="G28" s="46">
        <f t="shared" si="2"/>
        <v>30</v>
      </c>
      <c r="H28" s="47">
        <v>0</v>
      </c>
      <c r="I28" s="48">
        <f t="shared" si="3"/>
        <v>0.1</v>
      </c>
      <c r="J28" s="48">
        <f t="shared" si="3"/>
        <v>0.02</v>
      </c>
    </row>
    <row r="29" spans="2:10" x14ac:dyDescent="0.25">
      <c r="B29" s="11">
        <v>31</v>
      </c>
      <c r="C29" s="43">
        <f t="shared" si="1"/>
        <v>2.5604130689535886E-3</v>
      </c>
      <c r="D29" s="43">
        <f t="shared" si="0"/>
        <v>1.9203098017151914E-3</v>
      </c>
      <c r="F29" s="35"/>
      <c r="G29" s="46">
        <f t="shared" si="2"/>
        <v>31</v>
      </c>
      <c r="H29" s="47">
        <v>0</v>
      </c>
      <c r="I29" s="48">
        <f t="shared" si="3"/>
        <v>0.1</v>
      </c>
      <c r="J29" s="48">
        <f t="shared" si="3"/>
        <v>0.02</v>
      </c>
    </row>
    <row r="30" spans="2:10" x14ac:dyDescent="0.25">
      <c r="B30" s="11">
        <v>32</v>
      </c>
      <c r="C30" s="43">
        <f t="shared" si="1"/>
        <v>2.7524440491251078E-3</v>
      </c>
      <c r="D30" s="43">
        <f t="shared" si="0"/>
        <v>2.0643330368438307E-3</v>
      </c>
      <c r="F30" s="35"/>
      <c r="G30" s="46">
        <f t="shared" si="2"/>
        <v>32</v>
      </c>
      <c r="H30" s="47">
        <v>0</v>
      </c>
      <c r="I30" s="48">
        <f t="shared" si="3"/>
        <v>0.1</v>
      </c>
      <c r="J30" s="48">
        <f t="shared" si="3"/>
        <v>0.02</v>
      </c>
    </row>
    <row r="31" spans="2:10" x14ac:dyDescent="0.25">
      <c r="B31" s="11">
        <v>33</v>
      </c>
      <c r="C31" s="43">
        <f t="shared" si="1"/>
        <v>2.9588773528094908E-3</v>
      </c>
      <c r="D31" s="43">
        <f t="shared" si="0"/>
        <v>2.2191580146071182E-3</v>
      </c>
      <c r="F31" s="35"/>
      <c r="G31" s="46">
        <f t="shared" si="2"/>
        <v>33</v>
      </c>
      <c r="H31" s="47">
        <v>0</v>
      </c>
      <c r="I31" s="48">
        <f t="shared" si="3"/>
        <v>0.1</v>
      </c>
      <c r="J31" s="48">
        <f t="shared" si="3"/>
        <v>0.02</v>
      </c>
    </row>
    <row r="32" spans="2:10" x14ac:dyDescent="0.25">
      <c r="B32" s="11">
        <v>34</v>
      </c>
      <c r="C32" s="43">
        <f t="shared" si="1"/>
        <v>3.1807931542702024E-3</v>
      </c>
      <c r="D32" s="43">
        <f t="shared" si="0"/>
        <v>2.3855948657026519E-3</v>
      </c>
      <c r="F32" s="35"/>
      <c r="G32" s="46">
        <f t="shared" si="2"/>
        <v>34</v>
      </c>
      <c r="H32" s="47">
        <v>0</v>
      </c>
      <c r="I32" s="48">
        <f t="shared" si="3"/>
        <v>0.1</v>
      </c>
      <c r="J32" s="48">
        <f t="shared" si="3"/>
        <v>0.02</v>
      </c>
    </row>
    <row r="33" spans="2:10" x14ac:dyDescent="0.25">
      <c r="B33" s="11">
        <v>35</v>
      </c>
      <c r="C33" s="43">
        <f t="shared" si="1"/>
        <v>3.4193526408404676E-3</v>
      </c>
      <c r="D33" s="43">
        <f t="shared" si="0"/>
        <v>2.5645144806303506E-3</v>
      </c>
      <c r="F33" s="35"/>
      <c r="G33" s="46">
        <f t="shared" si="2"/>
        <v>35</v>
      </c>
      <c r="H33" s="47">
        <v>0</v>
      </c>
      <c r="I33" s="48">
        <f t="shared" si="3"/>
        <v>0.1</v>
      </c>
      <c r="J33" s="48">
        <f t="shared" si="3"/>
        <v>0.02</v>
      </c>
    </row>
    <row r="34" spans="2:10" x14ac:dyDescent="0.25">
      <c r="B34" s="11">
        <v>36</v>
      </c>
      <c r="C34" s="43">
        <f t="shared" si="1"/>
        <v>3.6758040889035026E-3</v>
      </c>
      <c r="D34" s="43">
        <f t="shared" si="0"/>
        <v>2.756853066677627E-3</v>
      </c>
      <c r="F34" s="35"/>
      <c r="G34" s="46">
        <f t="shared" si="2"/>
        <v>36</v>
      </c>
      <c r="H34" s="47">
        <v>0</v>
      </c>
      <c r="I34" s="48">
        <f t="shared" si="3"/>
        <v>0.1</v>
      </c>
      <c r="J34" s="48">
        <f t="shared" si="3"/>
        <v>0.02</v>
      </c>
    </row>
    <row r="35" spans="2:10" x14ac:dyDescent="0.25">
      <c r="B35" s="11">
        <v>37</v>
      </c>
      <c r="C35" s="43">
        <f t="shared" si="1"/>
        <v>3.9514893955712648E-3</v>
      </c>
      <c r="D35" s="43">
        <f t="shared" si="0"/>
        <v>2.9636170466784484E-3</v>
      </c>
      <c r="F35" s="35"/>
      <c r="G35" s="46">
        <f t="shared" si="2"/>
        <v>37</v>
      </c>
      <c r="H35" s="47">
        <v>0</v>
      </c>
      <c r="I35" s="48">
        <f t="shared" si="3"/>
        <v>0.1</v>
      </c>
      <c r="J35" s="48">
        <f t="shared" si="3"/>
        <v>0.02</v>
      </c>
    </row>
    <row r="36" spans="2:10" x14ac:dyDescent="0.25">
      <c r="B36" s="11">
        <v>38</v>
      </c>
      <c r="C36" s="43">
        <f t="shared" si="1"/>
        <v>4.24785110023911E-3</v>
      </c>
      <c r="D36" s="43">
        <f t="shared" si="0"/>
        <v>3.1858883251793327E-3</v>
      </c>
      <c r="F36" s="35"/>
      <c r="G36" s="46">
        <f t="shared" si="2"/>
        <v>38</v>
      </c>
      <c r="H36" s="47">
        <v>0</v>
      </c>
      <c r="I36" s="48">
        <f t="shared" si="3"/>
        <v>0.1</v>
      </c>
      <c r="J36" s="48">
        <f t="shared" si="3"/>
        <v>0.02</v>
      </c>
    </row>
    <row r="37" spans="2:10" x14ac:dyDescent="0.25">
      <c r="B37" s="11">
        <v>39</v>
      </c>
      <c r="C37" s="43">
        <f t="shared" si="1"/>
        <v>4.5664399327570429E-3</v>
      </c>
      <c r="D37" s="43">
        <f t="shared" si="0"/>
        <v>3.4248299495677819E-3</v>
      </c>
      <c r="F37" s="35"/>
      <c r="G37" s="46">
        <f t="shared" si="2"/>
        <v>39</v>
      </c>
      <c r="H37" s="47">
        <v>0</v>
      </c>
      <c r="I37" s="48">
        <f t="shared" si="3"/>
        <v>0.1</v>
      </c>
      <c r="J37" s="48">
        <f t="shared" si="3"/>
        <v>0.02</v>
      </c>
    </row>
    <row r="38" spans="2:10" x14ac:dyDescent="0.25">
      <c r="B38" s="11">
        <v>40</v>
      </c>
      <c r="C38" s="43">
        <f t="shared" si="1"/>
        <v>4.9089229277138212E-3</v>
      </c>
      <c r="D38" s="43">
        <f t="shared" si="0"/>
        <v>3.6816921957853656E-3</v>
      </c>
      <c r="F38" s="35"/>
      <c r="G38" s="46">
        <f t="shared" si="2"/>
        <v>40</v>
      </c>
      <c r="H38" s="47">
        <v>0</v>
      </c>
      <c r="I38" s="48">
        <f t="shared" si="3"/>
        <v>0.1</v>
      </c>
      <c r="J38" s="48">
        <f t="shared" si="3"/>
        <v>0.02</v>
      </c>
    </row>
    <row r="39" spans="2:10" x14ac:dyDescent="0.25">
      <c r="B39" s="11">
        <v>41</v>
      </c>
      <c r="C39" s="43">
        <f t="shared" si="1"/>
        <v>5.2770921472923577E-3</v>
      </c>
      <c r="D39" s="43">
        <f t="shared" si="0"/>
        <v>3.9578191104692687E-3</v>
      </c>
      <c r="F39" s="35"/>
      <c r="G39" s="46">
        <f t="shared" si="2"/>
        <v>41</v>
      </c>
      <c r="H39" s="47">
        <v>0</v>
      </c>
      <c r="I39" s="48">
        <f t="shared" si="3"/>
        <v>0.1</v>
      </c>
      <c r="J39" s="48">
        <f t="shared" si="3"/>
        <v>0.02</v>
      </c>
    </row>
    <row r="40" spans="2:10" x14ac:dyDescent="0.25">
      <c r="B40" s="11">
        <v>42</v>
      </c>
      <c r="C40" s="43">
        <f t="shared" si="1"/>
        <v>5.6728740583392844E-3</v>
      </c>
      <c r="D40" s="43">
        <f t="shared" si="0"/>
        <v>4.2546555437544629E-3</v>
      </c>
      <c r="F40" s="35"/>
      <c r="G40" s="46">
        <f t="shared" si="2"/>
        <v>42</v>
      </c>
      <c r="H40" s="47">
        <v>0</v>
      </c>
      <c r="I40" s="48">
        <f t="shared" si="3"/>
        <v>0.1</v>
      </c>
      <c r="J40" s="48">
        <f t="shared" si="3"/>
        <v>0.02</v>
      </c>
    </row>
    <row r="41" spans="2:10" x14ac:dyDescent="0.25">
      <c r="B41" s="11">
        <v>43</v>
      </c>
      <c r="C41" s="43">
        <f t="shared" si="1"/>
        <v>6.0983396127147309E-3</v>
      </c>
      <c r="D41" s="43">
        <f t="shared" si="0"/>
        <v>4.5737547095360482E-3</v>
      </c>
      <c r="F41" s="35"/>
      <c r="G41" s="46">
        <f t="shared" si="2"/>
        <v>43</v>
      </c>
      <c r="H41" s="47">
        <v>0</v>
      </c>
      <c r="I41" s="48">
        <f t="shared" si="3"/>
        <v>0.1</v>
      </c>
      <c r="J41" s="48">
        <f t="shared" si="3"/>
        <v>0.02</v>
      </c>
    </row>
    <row r="42" spans="2:10" x14ac:dyDescent="0.25">
      <c r="B42" s="11">
        <v>44</v>
      </c>
      <c r="C42" s="43">
        <f t="shared" si="1"/>
        <v>6.5557150836683354E-3</v>
      </c>
      <c r="D42" s="43">
        <f t="shared" si="0"/>
        <v>4.9167863127512514E-3</v>
      </c>
      <c r="F42" s="35"/>
      <c r="G42" s="46">
        <f t="shared" si="2"/>
        <v>44</v>
      </c>
      <c r="H42" s="47">
        <v>0</v>
      </c>
      <c r="I42" s="48">
        <f t="shared" si="3"/>
        <v>0.1</v>
      </c>
      <c r="J42" s="48">
        <f t="shared" si="3"/>
        <v>0.02</v>
      </c>
    </row>
    <row r="43" spans="2:10" x14ac:dyDescent="0.25">
      <c r="B43" s="11">
        <v>45</v>
      </c>
      <c r="C43" s="43">
        <f t="shared" si="1"/>
        <v>7.0473937149434602E-3</v>
      </c>
      <c r="D43" s="43">
        <f t="shared" si="0"/>
        <v>5.285545286207595E-3</v>
      </c>
      <c r="F43" s="35"/>
      <c r="G43" s="46">
        <f t="shared" si="2"/>
        <v>45</v>
      </c>
      <c r="H43" s="47">
        <v>0</v>
      </c>
      <c r="I43" s="48">
        <f t="shared" si="3"/>
        <v>0.1</v>
      </c>
      <c r="J43" s="48">
        <f t="shared" si="3"/>
        <v>0.02</v>
      </c>
    </row>
    <row r="44" spans="2:10" x14ac:dyDescent="0.25">
      <c r="B44" s="11">
        <v>46</v>
      </c>
      <c r="C44" s="43">
        <f t="shared" si="1"/>
        <v>7.575948243564219E-3</v>
      </c>
      <c r="D44" s="43">
        <f t="shared" si="0"/>
        <v>5.6819611826731641E-3</v>
      </c>
      <c r="F44" s="35"/>
      <c r="G44" s="46">
        <f t="shared" si="2"/>
        <v>46</v>
      </c>
      <c r="H44" s="47">
        <v>0</v>
      </c>
      <c r="I44" s="48">
        <f t="shared" si="3"/>
        <v>0.1</v>
      </c>
      <c r="J44" s="48">
        <f t="shared" si="3"/>
        <v>0.02</v>
      </c>
    </row>
    <row r="45" spans="2:10" x14ac:dyDescent="0.25">
      <c r="B45" s="11">
        <v>47</v>
      </c>
      <c r="C45" s="43">
        <f t="shared" si="1"/>
        <v>8.1441443618315359E-3</v>
      </c>
      <c r="D45" s="43">
        <f t="shared" si="0"/>
        <v>6.108108271373652E-3</v>
      </c>
      <c r="F45" s="35"/>
      <c r="G45" s="46">
        <f t="shared" si="2"/>
        <v>47</v>
      </c>
      <c r="H45" s="47">
        <v>0</v>
      </c>
      <c r="I45" s="48">
        <f t="shared" si="3"/>
        <v>0.1</v>
      </c>
      <c r="J45" s="48">
        <f t="shared" si="3"/>
        <v>0.02</v>
      </c>
    </row>
    <row r="46" spans="2:10" x14ac:dyDescent="0.25">
      <c r="B46" s="11">
        <v>48</v>
      </c>
      <c r="C46" s="43">
        <f t="shared" si="1"/>
        <v>8.7549551889689013E-3</v>
      </c>
      <c r="D46" s="43">
        <f t="shared" si="0"/>
        <v>6.566216391726676E-3</v>
      </c>
      <c r="F46" s="35"/>
      <c r="G46" s="46">
        <f t="shared" si="2"/>
        <v>48</v>
      </c>
      <c r="H46" s="47">
        <v>0</v>
      </c>
      <c r="I46" s="48">
        <f t="shared" si="3"/>
        <v>0.1</v>
      </c>
      <c r="J46" s="48">
        <f t="shared" si="3"/>
        <v>0.02</v>
      </c>
    </row>
    <row r="47" spans="2:10" x14ac:dyDescent="0.25">
      <c r="B47" s="11">
        <v>49</v>
      </c>
      <c r="C47" s="43">
        <f t="shared" si="1"/>
        <v>9.4115768281415688E-3</v>
      </c>
      <c r="D47" s="43">
        <f t="shared" si="0"/>
        <v>7.0586826211061771E-3</v>
      </c>
      <c r="F47" s="35"/>
      <c r="G47" s="46">
        <f t="shared" si="2"/>
        <v>49</v>
      </c>
      <c r="H47" s="47">
        <v>0</v>
      </c>
      <c r="I47" s="48">
        <f t="shared" si="3"/>
        <v>0.1</v>
      </c>
      <c r="J47" s="48">
        <f t="shared" si="3"/>
        <v>0.02</v>
      </c>
    </row>
    <row r="48" spans="2:10" x14ac:dyDescent="0.25">
      <c r="B48" s="11">
        <v>50</v>
      </c>
      <c r="C48" s="43">
        <f t="shared" si="1"/>
        <v>1.0117445090252187E-2</v>
      </c>
      <c r="D48" s="43">
        <f t="shared" si="0"/>
        <v>7.5880838176891402E-3</v>
      </c>
      <c r="F48" s="35"/>
      <c r="G48" s="46">
        <f t="shared" si="2"/>
        <v>50</v>
      </c>
      <c r="H48" s="47">
        <v>0</v>
      </c>
      <c r="I48" s="48">
        <f t="shared" si="3"/>
        <v>0.1</v>
      </c>
      <c r="J48" s="48">
        <f t="shared" si="3"/>
        <v>0.02</v>
      </c>
    </row>
    <row r="49" spans="2:10" x14ac:dyDescent="0.25">
      <c r="B49" s="11">
        <v>51</v>
      </c>
      <c r="C49" s="43">
        <f t="shared" si="1"/>
        <v>1.08762534720211E-2</v>
      </c>
      <c r="D49" s="43">
        <f t="shared" si="0"/>
        <v>8.1571901040158254E-3</v>
      </c>
      <c r="F49" s="35"/>
      <c r="G49" s="46">
        <f t="shared" si="2"/>
        <v>51</v>
      </c>
      <c r="H49" s="47">
        <v>0</v>
      </c>
      <c r="I49" s="48">
        <f t="shared" si="3"/>
        <v>0.1</v>
      </c>
      <c r="J49" s="48">
        <f t="shared" si="3"/>
        <v>0.02</v>
      </c>
    </row>
    <row r="50" spans="2:10" x14ac:dyDescent="0.25">
      <c r="B50" s="11">
        <v>52</v>
      </c>
      <c r="C50" s="43">
        <f t="shared" si="1"/>
        <v>1.1691972482422682E-2</v>
      </c>
      <c r="D50" s="43">
        <f t="shared" si="0"/>
        <v>8.7689793618170118E-3</v>
      </c>
      <c r="F50" s="35"/>
      <c r="G50" s="46">
        <f t="shared" si="2"/>
        <v>52</v>
      </c>
      <c r="H50" s="47">
        <v>0</v>
      </c>
      <c r="I50" s="48">
        <f t="shared" si="3"/>
        <v>0.1</v>
      </c>
      <c r="J50" s="48">
        <f t="shared" si="3"/>
        <v>0.02</v>
      </c>
    </row>
    <row r="51" spans="2:10" x14ac:dyDescent="0.25">
      <c r="B51" s="11">
        <v>53</v>
      </c>
      <c r="C51" s="43">
        <f t="shared" si="1"/>
        <v>1.2568870418604383E-2</v>
      </c>
      <c r="D51" s="43">
        <f t="shared" si="0"/>
        <v>9.4266528139532874E-3</v>
      </c>
      <c r="F51" s="35"/>
      <c r="G51" s="46">
        <f t="shared" si="2"/>
        <v>53</v>
      </c>
      <c r="H51" s="47">
        <v>0</v>
      </c>
      <c r="I51" s="48">
        <f t="shared" si="3"/>
        <v>0.1</v>
      </c>
      <c r="J51" s="48">
        <f t="shared" si="3"/>
        <v>0.02</v>
      </c>
    </row>
    <row r="52" spans="2:10" x14ac:dyDescent="0.25">
      <c r="B52" s="11">
        <v>54</v>
      </c>
      <c r="C52" s="43">
        <f t="shared" si="1"/>
        <v>1.3511535699999711E-2</v>
      </c>
      <c r="D52" s="43">
        <f t="shared" si="0"/>
        <v>1.0133651774999784E-2</v>
      </c>
      <c r="F52" s="35"/>
      <c r="G52" s="46">
        <f t="shared" si="2"/>
        <v>54</v>
      </c>
      <c r="H52" s="47">
        <v>0</v>
      </c>
      <c r="I52" s="48">
        <f t="shared" si="3"/>
        <v>0.1</v>
      </c>
      <c r="J52" s="48">
        <f t="shared" si="3"/>
        <v>0.02</v>
      </c>
    </row>
    <row r="53" spans="2:10" x14ac:dyDescent="0.25">
      <c r="B53" s="11">
        <v>55</v>
      </c>
      <c r="C53" s="43">
        <f t="shared" si="1"/>
        <v>1.4524900877499688E-2</v>
      </c>
      <c r="D53" s="43">
        <f t="shared" si="0"/>
        <v>1.0893675658124765E-2</v>
      </c>
      <c r="F53" s="35"/>
      <c r="G53" s="46">
        <f t="shared" si="2"/>
        <v>55</v>
      </c>
      <c r="H53" s="47">
        <v>0</v>
      </c>
      <c r="I53" s="48">
        <f t="shared" si="3"/>
        <v>0.1</v>
      </c>
      <c r="J53" s="48">
        <f t="shared" si="3"/>
        <v>0.02</v>
      </c>
    </row>
    <row r="54" spans="2:10" x14ac:dyDescent="0.25">
      <c r="B54" s="11">
        <v>56</v>
      </c>
      <c r="C54" s="43">
        <f t="shared" si="1"/>
        <v>1.5614268443312164E-2</v>
      </c>
      <c r="D54" s="43">
        <f t="shared" si="0"/>
        <v>1.1710701332484122E-2</v>
      </c>
      <c r="F54" s="35"/>
      <c r="G54" s="46">
        <f t="shared" si="2"/>
        <v>56</v>
      </c>
      <c r="H54" s="47">
        <v>0</v>
      </c>
      <c r="I54" s="48">
        <f t="shared" si="3"/>
        <v>0.1</v>
      </c>
      <c r="J54" s="48">
        <f t="shared" si="3"/>
        <v>0.02</v>
      </c>
    </row>
    <row r="55" spans="2:10" x14ac:dyDescent="0.25">
      <c r="B55" s="11">
        <v>57</v>
      </c>
      <c r="C55" s="43">
        <f t="shared" si="1"/>
        <v>1.6785338576560574E-2</v>
      </c>
      <c r="D55" s="43">
        <f t="shared" si="0"/>
        <v>1.258900393242043E-2</v>
      </c>
      <c r="F55" s="35"/>
      <c r="G55" s="46">
        <f t="shared" si="2"/>
        <v>57</v>
      </c>
      <c r="H55" s="47">
        <v>0</v>
      </c>
      <c r="I55" s="48">
        <f t="shared" si="3"/>
        <v>0.1</v>
      </c>
      <c r="J55" s="48">
        <f t="shared" si="3"/>
        <v>0.02</v>
      </c>
    </row>
    <row r="56" spans="2:10" x14ac:dyDescent="0.25">
      <c r="B56" s="11">
        <v>58</v>
      </c>
      <c r="C56" s="43">
        <f t="shared" si="1"/>
        <v>1.8044238969802617E-2</v>
      </c>
      <c r="D56" s="43">
        <f t="shared" si="0"/>
        <v>1.3533179227351963E-2</v>
      </c>
      <c r="F56" s="35"/>
      <c r="G56" s="46">
        <f t="shared" si="2"/>
        <v>58</v>
      </c>
      <c r="H56" s="47">
        <v>0</v>
      </c>
      <c r="I56" s="48">
        <f t="shared" si="3"/>
        <v>0.1</v>
      </c>
      <c r="J56" s="48">
        <f t="shared" si="3"/>
        <v>0.02</v>
      </c>
    </row>
    <row r="57" spans="2:10" x14ac:dyDescent="0.25">
      <c r="B57" s="11">
        <v>59</v>
      </c>
      <c r="C57" s="43">
        <f t="shared" si="1"/>
        <v>1.9397556892537814E-2</v>
      </c>
      <c r="D57" s="43">
        <f t="shared" si="0"/>
        <v>1.454816766940336E-2</v>
      </c>
      <c r="F57" s="35"/>
      <c r="G57" s="46">
        <f t="shared" si="2"/>
        <v>59</v>
      </c>
      <c r="H57" s="47">
        <v>0</v>
      </c>
      <c r="I57" s="48">
        <f t="shared" si="3"/>
        <v>0.1</v>
      </c>
      <c r="J57" s="48">
        <f t="shared" si="3"/>
        <v>0.02</v>
      </c>
    </row>
    <row r="58" spans="2:10" x14ac:dyDescent="0.25">
      <c r="B58" s="11">
        <v>60</v>
      </c>
      <c r="C58" s="43">
        <f t="shared" si="1"/>
        <v>2.085237365947815E-2</v>
      </c>
      <c r="D58" s="43">
        <f t="shared" si="0"/>
        <v>1.5639280244608613E-2</v>
      </c>
      <c r="F58" s="35"/>
      <c r="G58" s="46">
        <f t="shared" si="2"/>
        <v>60</v>
      </c>
      <c r="H58" s="47">
        <v>0</v>
      </c>
      <c r="I58" s="48">
        <f t="shared" si="3"/>
        <v>0.1</v>
      </c>
      <c r="J58" s="48">
        <f t="shared" si="3"/>
        <v>0.02</v>
      </c>
    </row>
    <row r="59" spans="2:10" x14ac:dyDescent="0.25">
      <c r="B59" s="11">
        <v>61</v>
      </c>
      <c r="C59" s="43">
        <f t="shared" si="1"/>
        <v>2.2416301683939009E-2</v>
      </c>
      <c r="D59" s="43">
        <f t="shared" si="0"/>
        <v>1.6812226262954255E-2</v>
      </c>
      <c r="F59" s="35"/>
      <c r="G59" s="46">
        <f t="shared" si="2"/>
        <v>61</v>
      </c>
      <c r="H59" s="47">
        <v>0</v>
      </c>
      <c r="I59" s="48">
        <f t="shared" si="3"/>
        <v>0.1</v>
      </c>
      <c r="J59" s="48">
        <f t="shared" si="3"/>
        <v>0.02</v>
      </c>
    </row>
    <row r="60" spans="2:10" x14ac:dyDescent="0.25">
      <c r="B60" s="11">
        <v>62</v>
      </c>
      <c r="C60" s="43">
        <f t="shared" si="1"/>
        <v>2.4097524310234434E-2</v>
      </c>
      <c r="D60" s="43">
        <f t="shared" si="0"/>
        <v>1.8073143232675826E-2</v>
      </c>
      <c r="F60" s="35"/>
      <c r="G60" s="46">
        <f t="shared" si="2"/>
        <v>62</v>
      </c>
      <c r="H60" s="47">
        <v>0</v>
      </c>
      <c r="I60" s="48">
        <f t="shared" si="3"/>
        <v>0.1</v>
      </c>
      <c r="J60" s="48">
        <f t="shared" si="3"/>
        <v>0.02</v>
      </c>
    </row>
    <row r="61" spans="2:10" x14ac:dyDescent="0.25">
      <c r="B61" s="11">
        <v>63</v>
      </c>
      <c r="C61" s="43">
        <f t="shared" si="1"/>
        <v>2.5904838633502014E-2</v>
      </c>
      <c r="D61" s="43">
        <f t="shared" si="0"/>
        <v>1.9428628975126511E-2</v>
      </c>
      <c r="F61" s="35"/>
      <c r="G61" s="46">
        <f t="shared" si="2"/>
        <v>63</v>
      </c>
      <c r="H61" s="47">
        <v>0</v>
      </c>
      <c r="I61" s="48">
        <f t="shared" si="3"/>
        <v>0.1</v>
      </c>
      <c r="J61" s="48">
        <f t="shared" si="3"/>
        <v>0.02</v>
      </c>
    </row>
    <row r="62" spans="2:10" x14ac:dyDescent="0.25">
      <c r="B62" s="11">
        <v>64</v>
      </c>
      <c r="C62" s="43">
        <f t="shared" si="1"/>
        <v>2.7847701531014665E-2</v>
      </c>
      <c r="D62" s="43">
        <f t="shared" si="0"/>
        <v>2.0885776148260999E-2</v>
      </c>
      <c r="F62" s="35"/>
      <c r="G62" s="46">
        <f t="shared" si="2"/>
        <v>64</v>
      </c>
      <c r="H62" s="47">
        <v>0</v>
      </c>
      <c r="I62" s="48">
        <f t="shared" si="3"/>
        <v>0.1</v>
      </c>
      <c r="J62" s="48">
        <f t="shared" si="3"/>
        <v>0.02</v>
      </c>
    </row>
    <row r="63" spans="2:10" x14ac:dyDescent="0.25">
      <c r="B63" s="11">
        <v>65</v>
      </c>
      <c r="C63" s="43">
        <f t="shared" si="1"/>
        <v>2.9936279145840763E-2</v>
      </c>
      <c r="D63" s="43">
        <f t="shared" si="0"/>
        <v>2.2452209359380571E-2</v>
      </c>
      <c r="F63" s="35"/>
      <c r="G63" s="46">
        <f t="shared" si="2"/>
        <v>65</v>
      </c>
      <c r="H63" s="47">
        <v>0</v>
      </c>
      <c r="I63" s="48">
        <f t="shared" si="3"/>
        <v>0.1</v>
      </c>
      <c r="J63" s="48">
        <f t="shared" si="3"/>
        <v>0.02</v>
      </c>
    </row>
    <row r="64" spans="2:10" x14ac:dyDescent="0.25">
      <c r="B64" s="11">
        <v>66</v>
      </c>
      <c r="C64" s="43">
        <f t="shared" si="1"/>
        <v>3.2181500081778822E-2</v>
      </c>
      <c r="D64" s="43">
        <f t="shared" si="0"/>
        <v>2.4136125061334116E-2</v>
      </c>
      <c r="F64" s="35"/>
      <c r="G64" s="46">
        <f t="shared" si="2"/>
        <v>66</v>
      </c>
      <c r="H64" s="47">
        <v>0</v>
      </c>
      <c r="I64" s="48">
        <f t="shared" si="3"/>
        <v>0.1</v>
      </c>
      <c r="J64" s="48">
        <f t="shared" si="3"/>
        <v>0.02</v>
      </c>
    </row>
    <row r="65" spans="2:10" x14ac:dyDescent="0.25">
      <c r="B65" s="11">
        <v>67</v>
      </c>
      <c r="C65" s="43">
        <f t="shared" si="1"/>
        <v>3.459511258791223E-2</v>
      </c>
      <c r="D65" s="43">
        <f t="shared" si="0"/>
        <v>2.5946334440934173E-2</v>
      </c>
      <c r="F65" s="35"/>
      <c r="G65" s="46">
        <f t="shared" si="2"/>
        <v>67</v>
      </c>
      <c r="H65" s="47">
        <v>0</v>
      </c>
      <c r="I65" s="48">
        <f t="shared" si="3"/>
        <v>0.1</v>
      </c>
      <c r="J65" s="48">
        <f t="shared" si="3"/>
        <v>0.02</v>
      </c>
    </row>
    <row r="66" spans="2:10" x14ac:dyDescent="0.25">
      <c r="B66" s="11">
        <v>68</v>
      </c>
      <c r="C66" s="43">
        <f t="shared" si="1"/>
        <v>3.7189746032005644E-2</v>
      </c>
      <c r="D66" s="43">
        <f t="shared" si="0"/>
        <v>2.7892309524004233E-2</v>
      </c>
      <c r="F66" s="35"/>
      <c r="G66" s="46">
        <f t="shared" si="2"/>
        <v>68</v>
      </c>
      <c r="H66" s="47">
        <v>0</v>
      </c>
      <c r="I66" s="48">
        <f t="shared" si="3"/>
        <v>0.1</v>
      </c>
      <c r="J66" s="48">
        <f t="shared" si="3"/>
        <v>0.02</v>
      </c>
    </row>
    <row r="67" spans="2:10" x14ac:dyDescent="0.25">
      <c r="B67" s="11">
        <v>69</v>
      </c>
      <c r="C67" s="43">
        <f t="shared" si="1"/>
        <v>3.9978976984406063E-2</v>
      </c>
      <c r="D67" s="43">
        <f t="shared" si="0"/>
        <v>2.9984232738304549E-2</v>
      </c>
      <c r="F67" s="35"/>
      <c r="G67" s="46">
        <f t="shared" si="2"/>
        <v>69</v>
      </c>
      <c r="H67" s="47">
        <v>0</v>
      </c>
      <c r="I67" s="48">
        <f t="shared" si="3"/>
        <v>0.1</v>
      </c>
      <c r="J67" s="48">
        <f t="shared" si="3"/>
        <v>0.02</v>
      </c>
    </row>
    <row r="68" spans="2:10" x14ac:dyDescent="0.25">
      <c r="B68" s="11">
        <v>70</v>
      </c>
      <c r="C68" s="43">
        <f t="shared" si="1"/>
        <v>4.2977400258236514E-2</v>
      </c>
      <c r="D68" s="43">
        <f t="shared" si="0"/>
        <v>3.2233050193677386E-2</v>
      </c>
      <c r="F68" s="35"/>
      <c r="G68" s="46">
        <f t="shared" si="2"/>
        <v>70</v>
      </c>
      <c r="H68" s="47">
        <v>0</v>
      </c>
      <c r="I68" s="48">
        <f t="shared" si="3"/>
        <v>0.1</v>
      </c>
      <c r="J68" s="48">
        <f t="shared" si="3"/>
        <v>0.02</v>
      </c>
    </row>
    <row r="69" spans="2:10" x14ac:dyDescent="0.25">
      <c r="B69" s="11">
        <v>71</v>
      </c>
      <c r="C69" s="43">
        <f t="shared" si="1"/>
        <v>4.6200705277604254E-2</v>
      </c>
      <c r="D69" s="43">
        <f t="shared" si="0"/>
        <v>3.465052895820319E-2</v>
      </c>
      <c r="F69" s="35"/>
      <c r="G69" s="46">
        <f t="shared" si="2"/>
        <v>71</v>
      </c>
      <c r="H69" s="47">
        <v>0</v>
      </c>
      <c r="I69" s="48">
        <f t="shared" si="3"/>
        <v>0.1</v>
      </c>
      <c r="J69" s="48">
        <f t="shared" si="3"/>
        <v>0.02</v>
      </c>
    </row>
    <row r="70" spans="2:10" x14ac:dyDescent="0.25">
      <c r="B70" s="11">
        <v>72</v>
      </c>
      <c r="C70" s="43">
        <f t="shared" si="1"/>
        <v>4.9665758173424571E-2</v>
      </c>
      <c r="D70" s="43">
        <f t="shared" si="0"/>
        <v>3.7249318630068431E-2</v>
      </c>
      <c r="F70" s="35"/>
      <c r="G70" s="46">
        <f t="shared" si="2"/>
        <v>72</v>
      </c>
      <c r="H70" s="47">
        <v>0</v>
      </c>
      <c r="I70" s="48">
        <f t="shared" si="3"/>
        <v>0.1</v>
      </c>
      <c r="J70" s="48">
        <f t="shared" si="3"/>
        <v>0.02</v>
      </c>
    </row>
    <row r="71" spans="2:10" x14ac:dyDescent="0.25">
      <c r="B71" s="11">
        <v>73</v>
      </c>
      <c r="C71" s="43">
        <f t="shared" si="1"/>
        <v>5.3390690036431411E-2</v>
      </c>
      <c r="D71" s="43">
        <f t="shared" si="0"/>
        <v>4.004301752732356E-2</v>
      </c>
      <c r="F71" s="35"/>
      <c r="G71" s="46">
        <f t="shared" si="2"/>
        <v>73</v>
      </c>
      <c r="H71" s="47">
        <v>0</v>
      </c>
      <c r="I71" s="48">
        <f t="shared" si="3"/>
        <v>0.1</v>
      </c>
      <c r="J71" s="48">
        <f t="shared" si="3"/>
        <v>0.02</v>
      </c>
    </row>
    <row r="72" spans="2:10" x14ac:dyDescent="0.25">
      <c r="B72" s="11">
        <v>74</v>
      </c>
      <c r="C72" s="43">
        <f t="shared" si="1"/>
        <v>5.7394991789163761E-2</v>
      </c>
      <c r="D72" s="43">
        <f t="shared" si="0"/>
        <v>4.3046243841872819E-2</v>
      </c>
      <c r="F72" s="35"/>
      <c r="G72" s="46">
        <f t="shared" si="2"/>
        <v>74</v>
      </c>
      <c r="H72" s="47">
        <v>0</v>
      </c>
      <c r="I72" s="48">
        <f t="shared" si="3"/>
        <v>0.1</v>
      </c>
      <c r="J72" s="48">
        <f t="shared" si="3"/>
        <v>0.02</v>
      </c>
    </row>
    <row r="73" spans="2:10" x14ac:dyDescent="0.25">
      <c r="B73" s="11">
        <v>75</v>
      </c>
      <c r="C73" s="43">
        <f t="shared" si="1"/>
        <v>6.1699616173351041E-2</v>
      </c>
      <c r="D73" s="43">
        <f t="shared" si="0"/>
        <v>4.627471213001328E-2</v>
      </c>
      <c r="F73" s="35"/>
      <c r="G73" s="46">
        <f t="shared" si="2"/>
        <v>75</v>
      </c>
      <c r="H73" s="47">
        <v>0</v>
      </c>
      <c r="I73" s="48">
        <f t="shared" si="3"/>
        <v>0.1</v>
      </c>
      <c r="J73" s="48">
        <f t="shared" si="3"/>
        <v>0.02</v>
      </c>
    </row>
    <row r="74" spans="2:10" x14ac:dyDescent="0.25">
      <c r="B74" s="11">
        <v>76</v>
      </c>
      <c r="C74" s="43">
        <f t="shared" si="1"/>
        <v>6.632708738635236E-2</v>
      </c>
      <c r="D74" s="43">
        <f t="shared" si="0"/>
        <v>4.9745315539764273E-2</v>
      </c>
      <c r="F74" s="35"/>
      <c r="G74" s="46">
        <f t="shared" si="2"/>
        <v>76</v>
      </c>
      <c r="H74" s="47">
        <v>0</v>
      </c>
      <c r="I74" s="48">
        <f t="shared" si="3"/>
        <v>0.1</v>
      </c>
      <c r="J74" s="48">
        <f t="shared" si="3"/>
        <v>0.02</v>
      </c>
    </row>
    <row r="75" spans="2:10" x14ac:dyDescent="0.25">
      <c r="B75" s="11">
        <v>77</v>
      </c>
      <c r="C75" s="43">
        <f t="shared" si="1"/>
        <v>7.1301618940328784E-2</v>
      </c>
      <c r="D75" s="43">
        <f t="shared" si="0"/>
        <v>5.3476214205246592E-2</v>
      </c>
      <c r="F75" s="35"/>
      <c r="G75" s="46">
        <f t="shared" si="2"/>
        <v>77</v>
      </c>
      <c r="H75" s="47">
        <v>0</v>
      </c>
      <c r="I75" s="48">
        <f t="shared" si="3"/>
        <v>0.1</v>
      </c>
      <c r="J75" s="48">
        <f t="shared" si="3"/>
        <v>0.02</v>
      </c>
    </row>
    <row r="76" spans="2:10" x14ac:dyDescent="0.25">
      <c r="B76" s="11">
        <v>78</v>
      </c>
      <c r="C76" s="43">
        <f t="shared" si="1"/>
        <v>7.6649240360853438E-2</v>
      </c>
      <c r="D76" s="43">
        <f t="shared" si="0"/>
        <v>5.7486930270640078E-2</v>
      </c>
      <c r="F76" s="35"/>
      <c r="G76" s="46">
        <f t="shared" si="2"/>
        <v>78</v>
      </c>
      <c r="H76" s="47">
        <v>0</v>
      </c>
      <c r="I76" s="48">
        <f t="shared" si="3"/>
        <v>0.1</v>
      </c>
      <c r="J76" s="48">
        <f t="shared" si="3"/>
        <v>0.02</v>
      </c>
    </row>
    <row r="77" spans="2:10" x14ac:dyDescent="0.25">
      <c r="B77" s="11">
        <v>79</v>
      </c>
      <c r="C77" s="43">
        <f t="shared" si="1"/>
        <v>8.2397933387917441E-2</v>
      </c>
      <c r="D77" s="43">
        <f t="shared" si="0"/>
        <v>6.1798450040938077E-2</v>
      </c>
      <c r="F77" s="35"/>
      <c r="G77" s="46">
        <f t="shared" si="2"/>
        <v>79</v>
      </c>
      <c r="H77" s="47">
        <v>0</v>
      </c>
      <c r="I77" s="48">
        <f t="shared" si="3"/>
        <v>0.1</v>
      </c>
      <c r="J77" s="48">
        <f t="shared" si="3"/>
        <v>0.02</v>
      </c>
    </row>
    <row r="78" spans="2:10" x14ac:dyDescent="0.25">
      <c r="B78" s="11">
        <v>80</v>
      </c>
      <c r="C78" s="43">
        <f t="shared" si="1"/>
        <v>8.8577778392011239E-2</v>
      </c>
      <c r="D78" s="43">
        <f t="shared" si="0"/>
        <v>6.6433333794008426E-2</v>
      </c>
      <c r="F78" s="35"/>
      <c r="G78" s="46">
        <f t="shared" si="2"/>
        <v>80</v>
      </c>
      <c r="H78" s="47">
        <v>0</v>
      </c>
      <c r="I78" s="48">
        <f t="shared" si="3"/>
        <v>0.1</v>
      </c>
      <c r="J78" s="48">
        <f t="shared" si="3"/>
        <v>0.02</v>
      </c>
    </row>
  </sheetData>
  <mergeCells count="9">
    <mergeCell ref="F2:I2"/>
    <mergeCell ref="B13:D13"/>
    <mergeCell ref="D7:E7"/>
    <mergeCell ref="D4:E4"/>
    <mergeCell ref="D5:E5"/>
    <mergeCell ref="D6:E6"/>
    <mergeCell ref="D8:E8"/>
    <mergeCell ref="D9:E9"/>
    <mergeCell ref="G13:J1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F68"/>
  <sheetViews>
    <sheetView showGridLines="0" topLeftCell="C1" zoomScale="70" zoomScaleNormal="70" workbookViewId="0">
      <selection activeCell="J12" sqref="J12"/>
    </sheetView>
  </sheetViews>
  <sheetFormatPr defaultColWidth="9.28515625" defaultRowHeight="15" x14ac:dyDescent="0.25"/>
  <cols>
    <col min="1" max="1" width="10" customWidth="1"/>
    <col min="2" max="2" width="22.85546875" customWidth="1"/>
    <col min="3" max="3" width="19" bestFit="1" customWidth="1"/>
    <col min="4" max="4" width="17.28515625" customWidth="1"/>
    <col min="5" max="5" width="24.5703125" bestFit="1" customWidth="1"/>
    <col min="6" max="6" width="12" bestFit="1" customWidth="1"/>
    <col min="7" max="7" width="13.28515625" customWidth="1"/>
    <col min="8" max="8" width="15.28515625" customWidth="1"/>
    <col min="9" max="9" width="16.7109375" bestFit="1" customWidth="1"/>
    <col min="10" max="10" width="14.42578125" bestFit="1" customWidth="1"/>
    <col min="11" max="11" width="6" style="88" customWidth="1"/>
    <col min="12" max="12" width="16" bestFit="1" customWidth="1"/>
    <col min="14" max="14" width="11.42578125" customWidth="1"/>
    <col min="15" max="15" width="11.7109375" customWidth="1"/>
    <col min="16" max="16" width="11.28515625" customWidth="1"/>
    <col min="19" max="19" width="4.5703125" style="88" customWidth="1"/>
    <col min="20" max="20" width="10.7109375" customWidth="1"/>
    <col min="22" max="22" width="11" customWidth="1"/>
    <col min="23" max="23" width="11.85546875" customWidth="1"/>
    <col min="24" max="24" width="14.7109375" customWidth="1"/>
    <col min="25" max="25" width="10.140625" bestFit="1" customWidth="1"/>
    <col min="26" max="26" width="11.28515625" customWidth="1"/>
    <col min="28" max="28" width="10.7109375" bestFit="1" customWidth="1"/>
    <col min="30" max="30" width="11.42578125" customWidth="1"/>
    <col min="31" max="31" width="11.140625" bestFit="1" customWidth="1"/>
  </cols>
  <sheetData>
    <row r="1" spans="2:19" x14ac:dyDescent="0.25">
      <c r="B1" t="s">
        <v>294</v>
      </c>
    </row>
    <row r="2" spans="2:19" x14ac:dyDescent="0.25">
      <c r="B2" s="98" t="s">
        <v>122</v>
      </c>
      <c r="L2" t="s">
        <v>116</v>
      </c>
    </row>
    <row r="3" spans="2:19" x14ac:dyDescent="0.25">
      <c r="L3" s="114" t="s">
        <v>118</v>
      </c>
    </row>
    <row r="4" spans="2:19" x14ac:dyDescent="0.25">
      <c r="B4" s="4" t="s">
        <v>161</v>
      </c>
      <c r="C4" s="4">
        <v>6</v>
      </c>
      <c r="L4" s="114" t="s">
        <v>119</v>
      </c>
    </row>
    <row r="5" spans="2:19" x14ac:dyDescent="0.25">
      <c r="B5" s="10" t="s">
        <v>164</v>
      </c>
      <c r="C5" s="10"/>
      <c r="D5" s="28"/>
      <c r="E5" s="29"/>
      <c r="L5" s="114" t="s">
        <v>273</v>
      </c>
    </row>
    <row r="6" spans="2:19" s="16" customFormat="1" x14ac:dyDescent="0.25">
      <c r="B6" s="36"/>
      <c r="C6" s="36"/>
      <c r="D6" s="29"/>
      <c r="E6" s="29"/>
      <c r="K6" s="88"/>
      <c r="L6" s="114" t="s">
        <v>274</v>
      </c>
      <c r="S6" s="88"/>
    </row>
    <row r="7" spans="2:19" x14ac:dyDescent="0.25">
      <c r="B7" s="31" t="s">
        <v>6</v>
      </c>
      <c r="C7" s="4"/>
      <c r="F7" s="4" t="s">
        <v>75</v>
      </c>
      <c r="G7" s="4" t="s">
        <v>120</v>
      </c>
      <c r="H7" s="4" t="s">
        <v>121</v>
      </c>
      <c r="L7" s="114" t="s">
        <v>290</v>
      </c>
    </row>
    <row r="8" spans="2:19" ht="15.6" customHeight="1" x14ac:dyDescent="0.25">
      <c r="B8" s="4" t="s">
        <v>65</v>
      </c>
      <c r="C8" s="4">
        <f>IF('Data Table'!B8&gt;0,'Data Table'!B8,C4)</f>
        <v>6</v>
      </c>
      <c r="E8" s="82" t="s">
        <v>68</v>
      </c>
      <c r="F8" s="4"/>
      <c r="G8" s="4"/>
      <c r="H8" s="4"/>
    </row>
    <row r="9" spans="2:19" ht="15.6" customHeight="1" x14ac:dyDescent="0.25">
      <c r="B9" s="4" t="s">
        <v>7</v>
      </c>
      <c r="C9" s="15" t="str">
        <f>VLOOKUP($C$8,Corrected_Data!$B$9:$M$684,2,FALSE)</f>
        <v>ABC 6</v>
      </c>
      <c r="E9" s="83" t="s">
        <v>5</v>
      </c>
      <c r="F9" s="32">
        <f>ROUND((DoV-$C$11)/365,0)</f>
        <v>35</v>
      </c>
      <c r="G9" s="4"/>
      <c r="H9" s="4"/>
    </row>
    <row r="10" spans="2:19" ht="15.6" customHeight="1" x14ac:dyDescent="0.25">
      <c r="B10" s="4" t="s">
        <v>1</v>
      </c>
      <c r="C10" s="15" t="str">
        <f>VLOOKUP($C$8,Corrected_Data!$B$9:$M$684,3,FALSE)</f>
        <v>EC-0013</v>
      </c>
      <c r="E10" s="83" t="s">
        <v>22</v>
      </c>
      <c r="F10" s="32">
        <f>MAX(C16-F9,0)</f>
        <v>25</v>
      </c>
      <c r="G10" s="4"/>
      <c r="H10" s="4"/>
    </row>
    <row r="11" spans="2:19" ht="15.6" customHeight="1" x14ac:dyDescent="0.25">
      <c r="B11" s="4" t="s">
        <v>2</v>
      </c>
      <c r="C11" s="5">
        <f>VLOOKUP($C$8,Corrected_Data!$B$9:$M$684,4,FALSE)</f>
        <v>31507</v>
      </c>
      <c r="E11" s="83" t="s">
        <v>14</v>
      </c>
      <c r="F11" s="32">
        <f>ROUNDDOWN((DoV-C12)/365,0)</f>
        <v>5</v>
      </c>
      <c r="G11" s="4"/>
      <c r="H11" s="4"/>
    </row>
    <row r="12" spans="2:19" ht="15.6" customHeight="1" x14ac:dyDescent="0.25">
      <c r="B12" s="4" t="s">
        <v>66</v>
      </c>
      <c r="C12" s="5">
        <f>VLOOKUP($C$8,Corrected_Data!$B$9:$M$684,5,FALSE)</f>
        <v>42353</v>
      </c>
      <c r="E12" s="87" t="s">
        <v>50</v>
      </c>
      <c r="F12" s="85">
        <f>IF(Completed_yrs_service&lt;'Decrements and Parameters'!F7,0,MIN(Salary_Percentage*$C$14*$F$11,$F$16))</f>
        <v>411275</v>
      </c>
      <c r="G12" s="85">
        <f>IF(Completed_yrs_service&lt;'Decrements and Parameters'!G7,0,MIN(Salary_Percentage*$C$14*$F$11,$F$16))</f>
        <v>411275</v>
      </c>
      <c r="H12" s="85">
        <f>IF(Completed_yrs_service&lt;'Decrements and Parameters'!H7,0,MIN(Salary_Percentage*$C$14*$F$11,$F$16))</f>
        <v>411275</v>
      </c>
    </row>
    <row r="13" spans="2:19" s="115" customFormat="1" ht="15.6" customHeight="1" x14ac:dyDescent="0.25">
      <c r="B13" s="34" t="s">
        <v>64</v>
      </c>
      <c r="C13" s="117" t="str">
        <f>VLOOKUP($C$8,Corrected_Data!$B$9:$M$684,9,FALSE)</f>
        <v>M</v>
      </c>
      <c r="E13" s="87"/>
      <c r="F13" s="85"/>
      <c r="G13" s="85"/>
      <c r="H13" s="85"/>
      <c r="K13" s="88"/>
      <c r="S13" s="88"/>
    </row>
    <row r="14" spans="2:19" ht="15.6" customHeight="1" x14ac:dyDescent="0.25">
      <c r="B14" s="4" t="s">
        <v>8</v>
      </c>
      <c r="C14" s="30">
        <f>VLOOKUP($C$8,Corrected_Data!$B$9:$M$684,6,FALSE)</f>
        <v>164510</v>
      </c>
      <c r="E14" s="87" t="s">
        <v>51</v>
      </c>
      <c r="F14" s="86">
        <f>IF(F9&gt;C16,0,SUMPRODUCT($I$23:$I$68,$J$23:$J$68))</f>
        <v>285213.35606570891</v>
      </c>
      <c r="G14" s="85">
        <f>IF(F9&gt;C16,0,SUMPRODUCT($Q$23:$Q$68,$R$23:$R$68))</f>
        <v>551522.95263883239</v>
      </c>
      <c r="H14" s="85">
        <f>IF(F9&gt;C16,0,SUMPRODUCT($Y$23:$Y$68,$Z$23:$Z$68))</f>
        <v>377199.98080597032</v>
      </c>
    </row>
    <row r="15" spans="2:19" ht="15.6" customHeight="1" x14ac:dyDescent="0.25">
      <c r="B15" s="4" t="s">
        <v>11</v>
      </c>
      <c r="C15" s="5">
        <f>DoV</f>
        <v>44196</v>
      </c>
      <c r="E15" s="84" t="s">
        <v>111</v>
      </c>
      <c r="F15" s="33">
        <f>IF(F9&gt;C16,0,SUMPRODUCT($I$24:$I$69,$J$23:$J$68)/E24)-F14</f>
        <v>15308.028917624091</v>
      </c>
      <c r="G15" s="4"/>
      <c r="H15" s="4"/>
    </row>
    <row r="16" spans="2:19" ht="15.6" customHeight="1" x14ac:dyDescent="0.25">
      <c r="B16" s="4" t="s">
        <v>12</v>
      </c>
      <c r="C16" s="4">
        <f>VLOOKUP($C$8,Corrected_Data!$B$9:$M$684,8,FALSE)</f>
        <v>60</v>
      </c>
      <c r="E16" s="83" t="s">
        <v>49</v>
      </c>
      <c r="F16" s="37">
        <f>Max_Benefit_Amt</f>
        <v>1000000</v>
      </c>
      <c r="G16" s="4"/>
      <c r="H16" s="4"/>
    </row>
    <row r="17" spans="1:32" x14ac:dyDescent="0.25">
      <c r="B17" s="4" t="s">
        <v>67</v>
      </c>
      <c r="C17" s="8">
        <f>VLOOKUP(C9,Corrected_Data!$C$9:$M$684,9,0)</f>
        <v>0.06</v>
      </c>
    </row>
    <row r="19" spans="1:32" ht="15.6" customHeight="1" x14ac:dyDescent="0.35">
      <c r="G19" s="99" t="s">
        <v>75</v>
      </c>
      <c r="L19" s="275" t="s">
        <v>120</v>
      </c>
      <c r="M19" s="275"/>
      <c r="N19" s="275"/>
      <c r="O19" s="275"/>
      <c r="P19" s="275"/>
      <c r="Q19" s="275"/>
      <c r="R19" s="275"/>
      <c r="T19" s="275" t="s">
        <v>121</v>
      </c>
      <c r="U19" s="275"/>
      <c r="V19" s="275"/>
      <c r="W19" s="275"/>
      <c r="X19" s="275"/>
      <c r="Y19" s="275"/>
      <c r="Z19" s="275"/>
    </row>
    <row r="20" spans="1:32" x14ac:dyDescent="0.25">
      <c r="B20" t="s">
        <v>10</v>
      </c>
      <c r="H20" t="s">
        <v>46</v>
      </c>
    </row>
    <row r="21" spans="1:32" ht="13.9" customHeight="1" x14ac:dyDescent="0.25">
      <c r="I21" s="12" t="s">
        <v>48</v>
      </c>
    </row>
    <row r="22" spans="1:32" ht="47.25" customHeight="1" x14ac:dyDescent="0.25">
      <c r="A22" s="35"/>
      <c r="B22" s="41" t="s">
        <v>5</v>
      </c>
      <c r="C22" s="41" t="s">
        <v>70</v>
      </c>
      <c r="D22" s="41" t="s">
        <v>69</v>
      </c>
      <c r="E22" s="41" t="s">
        <v>13</v>
      </c>
      <c r="F22" s="41" t="s">
        <v>61</v>
      </c>
      <c r="G22" s="41" t="s">
        <v>72</v>
      </c>
      <c r="H22" s="41" t="s">
        <v>73</v>
      </c>
      <c r="I22" s="41" t="s">
        <v>71</v>
      </c>
      <c r="J22" s="41" t="s">
        <v>15</v>
      </c>
      <c r="L22" s="41" t="s">
        <v>163</v>
      </c>
      <c r="M22" s="41" t="s">
        <v>115</v>
      </c>
      <c r="N22" s="41" t="s">
        <v>61</v>
      </c>
      <c r="O22" s="41" t="s">
        <v>72</v>
      </c>
      <c r="P22" s="41" t="s">
        <v>73</v>
      </c>
      <c r="Q22" s="41" t="s">
        <v>71</v>
      </c>
      <c r="R22" s="41" t="s">
        <v>15</v>
      </c>
      <c r="T22" s="41" t="s">
        <v>163</v>
      </c>
      <c r="U22" s="41" t="s">
        <v>115</v>
      </c>
      <c r="V22" s="41" t="s">
        <v>61</v>
      </c>
      <c r="W22" s="41" t="s">
        <v>72</v>
      </c>
      <c r="X22" s="41" t="s">
        <v>73</v>
      </c>
      <c r="Y22" s="41" t="s">
        <v>71</v>
      </c>
      <c r="Z22" s="41" t="s">
        <v>15</v>
      </c>
      <c r="AA22" s="79"/>
      <c r="AB22" s="41" t="s">
        <v>271</v>
      </c>
      <c r="AD22" s="41" t="s">
        <v>295</v>
      </c>
      <c r="AE22" s="41" t="s">
        <v>296</v>
      </c>
    </row>
    <row r="23" spans="1:32" x14ac:dyDescent="0.25">
      <c r="B23" s="40">
        <f>Age_OnVal_Date</f>
        <v>35</v>
      </c>
      <c r="C23" s="135">
        <f>IF(B23&gt;Retirement_Age,"",VLOOKUP(B23,'Decrements and Parameters'!$B$16:$D$78,IF($C$13="M",2,3),FALSE)*'Decrements and Parameters'!$F$5)</f>
        <v>3.4193526408404676E-3</v>
      </c>
      <c r="D23" s="39">
        <f>IF(B23&lt;Retirement_Age,VLOOKUP(B23,'Decrements and Parameters'!$G$16:$J$78,2,FALSE),IF(B23=Retirement_Age,1,""))</f>
        <v>0</v>
      </c>
      <c r="E23" s="39">
        <f t="shared" ref="E23:E68" si="0">IF(B23="","",IF(B23=Age_OnVal_Date,1,E22*(1-C22)*(1-D22)))</f>
        <v>1</v>
      </c>
      <c r="F23" s="134">
        <f t="shared" ref="F23:F68" si="1">IF(B23="","",IF(B23=Age_OnVal_Date,$F$11,F22+1))</f>
        <v>5</v>
      </c>
      <c r="G23" s="30">
        <f>IF(B23="","",MIN(Curr_Salary*(1+$C$17)^(F23-Completed_yrs_service)*F23*Salary_Percentage,$F$16)*C23*$E23)</f>
        <v>1406.2942573616633</v>
      </c>
      <c r="H23" s="132">
        <f>IF(B23="","",IF(F23&lt;'Decrements and Parameters'!$F$7,0,MIN(Curr_Salary*(1+$C$17)^(F23-Completed_yrs_service)*(F23+1)*Salary_Percentage,$F$16)*($D23*($E23*(1-$C23)))))</f>
        <v>0</v>
      </c>
      <c r="I23" s="30">
        <f t="shared" ref="I23:I68" si="2">IF(B23="","",G23+H23)</f>
        <v>1406.2942573616633</v>
      </c>
      <c r="J23" s="133">
        <f t="shared" ref="J23:J68" si="3">IF(B23="","",1/(1+Discount_Rate)^(F23-Completed_yrs_service+1))</f>
        <v>0.94786729857819907</v>
      </c>
      <c r="L23" s="4">
        <f>IF(B23&lt;Retirement_Age,VLOOKUP(B23,'Decrements and Parameters'!$G$16:$J$78,3,FALSE),IF(B23=Retirement_Age,1,""))</f>
        <v>0.1</v>
      </c>
      <c r="M23" s="39">
        <f t="shared" ref="M23:M68" si="4">IF(B23="","",IF(B23=Age_OnVal_Date,1,M22*(1-C22)*(1-L22)))</f>
        <v>1</v>
      </c>
      <c r="N23" s="4">
        <f>F23</f>
        <v>5</v>
      </c>
      <c r="O23" s="30">
        <f t="shared" ref="O23:O68" si="5">IF(B23="","",MIN(Curr_Salary*(1+$C$17)^(N23-Completed_yrs_service)*N23*Salary_Percentage,$F$16)*C23*$M23)</f>
        <v>1406.2942573616633</v>
      </c>
      <c r="P23" s="30">
        <f>IF(B23="","",IF(N23&lt;'Decrements and Parameters'!$G$7,0,MIN(Curr_Salary*(1+$C$17)^(N23-Completed_yrs_service)*(N23+1)*Salary_Percentage,$F$16)*($L23*($M23-M23*$C23))))</f>
        <v>49184.244689116604</v>
      </c>
      <c r="Q23" s="30">
        <f>IF(B23="","",O23+P23)</f>
        <v>50590.538946478264</v>
      </c>
      <c r="R23" s="32">
        <f>IF(B23="","",1/(1+'Decrements and Parameters'!$G$6)^(F23-Completed_yrs_service+1))</f>
        <v>0.94786729857819907</v>
      </c>
      <c r="T23" s="4">
        <f>IF(B23&lt;Retirement_Age,VLOOKUP(B23,'Decrements and Parameters'!$G$16:$J$78,4,FALSE),IF(B23=Retirement_Age,1,""))</f>
        <v>0.02</v>
      </c>
      <c r="U23" s="39">
        <f t="shared" ref="U23:U68" si="6">IF(B23="","",IF(B23=Age_OnVal_Date,1,U22*(1-C22)*(1-T22)))</f>
        <v>1</v>
      </c>
      <c r="V23" s="4">
        <f>N23</f>
        <v>5</v>
      </c>
      <c r="W23" s="30">
        <f t="shared" ref="W23:W68" si="7">IF(B23="","",MIN(Curr_Salary*(1+$C$17)^(F23-Completed_yrs_service)*F23*Salary_Percentage,$F$16)*C23*$U23)</f>
        <v>1406.2942573616633</v>
      </c>
      <c r="X23" s="30">
        <f>IF(B23="","",IF(V23&lt;'Decrements and Parameters'!$H$7,0,MIN(Curr_Salary*(1+$C$17)^(V23-Completed_yrs_service)*(V23+1)*Salary_Percentage,$F$16)*$T23*($U23-U23*$C23)))</f>
        <v>9836.8489378233207</v>
      </c>
      <c r="Y23" s="30">
        <f t="shared" ref="Y23:Y68" si="8">IF(B23="","",W23+X23)</f>
        <v>11243.143195184985</v>
      </c>
      <c r="Z23" s="32">
        <f>IF(B23="","",1/(1+'Decrements and Parameters'!$H$6)^(F23-Completed_yrs_service+1))</f>
        <v>0.94786729857819907</v>
      </c>
      <c r="AA23" s="79"/>
      <c r="AB23" s="30">
        <f t="shared" ref="AB23:AB68" si="9">IF(B23="","",MIN(Curr_Salary*(1+$C$17)^(F23-Completed_yrs_service)*F23*Salary_Percentage,$F$16))</f>
        <v>411275</v>
      </c>
    </row>
    <row r="24" spans="1:32" x14ac:dyDescent="0.25">
      <c r="B24" s="4">
        <f t="shared" ref="B24:B68" si="10">IF(B23&lt;Retirement_Age,B23+1,"")</f>
        <v>36</v>
      </c>
      <c r="C24" s="38">
        <f>IF(B24&gt;Retirement_Age,"",VLOOKUP(B24,'Decrements and Parameters'!$B$16:$D$78,IF($C$13="M",2,3),FALSE)*'Decrements and Parameters'!$F$5)</f>
        <v>3.6758040889035026E-3</v>
      </c>
      <c r="D24" s="39">
        <f>IF(B24&lt;Retirement_Age,VLOOKUP(B24,'Decrements and Parameters'!$G$16:$J$78,2,FALSE),IF(B24=Retirement_Age,1,""))</f>
        <v>0</v>
      </c>
      <c r="E24" s="39">
        <f t="shared" si="0"/>
        <v>0.99658064735915952</v>
      </c>
      <c r="F24" s="4">
        <f t="shared" si="1"/>
        <v>6</v>
      </c>
      <c r="G24" s="30">
        <f t="shared" ref="G24:G68" si="11">IF(B24="","",MIN(Curr_Salary*(1+$C$17)^(F24-Completed_yrs_service)*F24*Salary_Percentage,$F$16)*C24*$E24)</f>
        <v>1916.391466021583</v>
      </c>
      <c r="H24" s="30">
        <f>IF(B24="","",IF(F24&lt;'Decrements and Parameters'!$F$7,0,MIN(Curr_Salary*(1+$C$17)^(F24-Completed_yrs_service)*(F24+1)*Salary_Percentage,$F$16)*($D24*($E24*(1-$C24)))))</f>
        <v>0</v>
      </c>
      <c r="I24" s="30">
        <f t="shared" si="2"/>
        <v>1916.391466021583</v>
      </c>
      <c r="J24" s="32">
        <f t="shared" si="3"/>
        <v>0.89845241571393286</v>
      </c>
      <c r="L24" s="4">
        <f>IF(B24&lt;Retirement_Age,VLOOKUP(B24,'Decrements and Parameters'!$G$16:$J$78,3,FALSE),IF(B24=Retirement_Age,1,""))</f>
        <v>0.1</v>
      </c>
      <c r="M24" s="39">
        <f t="shared" si="4"/>
        <v>0.89692258262324354</v>
      </c>
      <c r="N24" s="4">
        <f t="shared" ref="N24:N68" si="12">F24</f>
        <v>6</v>
      </c>
      <c r="O24" s="30">
        <f t="shared" si="5"/>
        <v>1724.7523194194246</v>
      </c>
      <c r="P24" s="30">
        <f>IF(B24="","",IF(N24&lt;'Decrements and Parameters'!$G$7,0,MIN(Curr_Salary*(1+$C$17)^(N24-Completed_yrs_service)*(N24+1)*Salary_Percentage,$F$16)*($L24*($M24-M24*$C24))))</f>
        <v>54540.843235054504</v>
      </c>
      <c r="Q24" s="30">
        <f t="shared" ref="Q24:Q68" si="13">IF(B24="","",O24+P24)</f>
        <v>56265.595554473926</v>
      </c>
      <c r="R24" s="32">
        <f>IF(B24="","",1/(1+'Decrements and Parameters'!$G$6)^(F24-Completed_yrs_service+1))</f>
        <v>0.89845241571393286</v>
      </c>
      <c r="T24" s="4">
        <f>IF(B24&lt;Retirement_Age,VLOOKUP(B24,'Decrements and Parameters'!$G$16:$J$78,4,FALSE),IF(B24=Retirement_Age,1,""))</f>
        <v>0.02</v>
      </c>
      <c r="U24" s="39">
        <f t="shared" si="6"/>
        <v>0.97664903441197637</v>
      </c>
      <c r="V24" s="4">
        <f t="shared" ref="V24:V68" si="14">N24</f>
        <v>6</v>
      </c>
      <c r="W24" s="30">
        <f t="shared" si="7"/>
        <v>1878.0636367011514</v>
      </c>
      <c r="X24" s="30">
        <f>IF(B24="","",IF(V24&lt;'Decrements and Parameters'!$H$7,0,MIN(Curr_Salary*(1+$C$17)^(V24-Completed_yrs_service)*(V24+1)*Salary_Percentage,$F$16)*$T24*($U24-U24*$C24)))</f>
        <v>11877.783637856315</v>
      </c>
      <c r="Y24" s="30">
        <f t="shared" si="8"/>
        <v>13755.847274557467</v>
      </c>
      <c r="Z24" s="32">
        <f>IF(B24="","",1/(1+'Decrements and Parameters'!$H$6)^(F24-Completed_yrs_service+1))</f>
        <v>0.89845241571393286</v>
      </c>
      <c r="AA24" s="79"/>
      <c r="AB24" s="30">
        <f t="shared" si="9"/>
        <v>523141.80000000005</v>
      </c>
      <c r="AD24" s="150">
        <f>AB24/AB23</f>
        <v>1.272</v>
      </c>
      <c r="AE24" s="196">
        <f>+AB24-AB23</f>
        <v>111866.80000000005</v>
      </c>
    </row>
    <row r="25" spans="1:32" x14ac:dyDescent="0.25">
      <c r="B25" s="4">
        <f t="shared" si="10"/>
        <v>37</v>
      </c>
      <c r="C25" s="38">
        <f>IF(B25&gt;Retirement_Age,"",VLOOKUP(B25,'Decrements and Parameters'!$B$16:$D$78,IF($C$13="M",2,3),FALSE)*'Decrements and Parameters'!$F$5)</f>
        <v>3.9514893955712648E-3</v>
      </c>
      <c r="D25" s="39">
        <f>IF(B25&lt;Retirement_Age,VLOOKUP(B25,'Decrements and Parameters'!$G$16:$J$78,2,FALSE),IF(B25=Retirement_Age,1,""))</f>
        <v>0</v>
      </c>
      <c r="E25" s="39">
        <f t="shared" si="0"/>
        <v>0.99291741214067453</v>
      </c>
      <c r="F25" s="4">
        <f t="shared" si="1"/>
        <v>7</v>
      </c>
      <c r="G25" s="30">
        <f t="shared" si="11"/>
        <v>2538.3179720995845</v>
      </c>
      <c r="H25" s="30">
        <f>IF(B25="","",IF(F25&lt;'Decrements and Parameters'!$F$7,0,MIN(Curr_Salary*(1+$C$17)^(F25-Completed_yrs_service)*(F25+1)*Salary_Percentage,$F$16)*($D25*($E25*(1-$C25)))))</f>
        <v>0</v>
      </c>
      <c r="I25" s="30">
        <f t="shared" si="2"/>
        <v>2538.3179720995845</v>
      </c>
      <c r="J25" s="32">
        <f t="shared" si="3"/>
        <v>0.85161366418382267</v>
      </c>
      <c r="L25" s="4">
        <f>IF(B25&lt;Retirement_Age,VLOOKUP(B25,'Decrements and Parameters'!$G$16:$J$78,3,FALSE),IF(B25=Retirement_Age,1,""))</f>
        <v>0.1</v>
      </c>
      <c r="M25" s="39">
        <f t="shared" si="4"/>
        <v>0.80426310383394639</v>
      </c>
      <c r="N25" s="4">
        <f t="shared" si="12"/>
        <v>7</v>
      </c>
      <c r="O25" s="30">
        <f t="shared" si="5"/>
        <v>2056.0375574006634</v>
      </c>
      <c r="P25" s="30">
        <f>IF(B25="","",IF(N25&lt;'Decrements and Parameters'!$G$7,0,MIN(Curr_Salary*(1+$C$17)^(N25-Completed_yrs_service)*(N25+1)*Salary_Percentage,$F$16)*($L25*($M25-M25*$C25))))</f>
        <v>59230.126503430787</v>
      </c>
      <c r="Q25" s="30">
        <f t="shared" si="13"/>
        <v>61286.164060831448</v>
      </c>
      <c r="R25" s="32">
        <f>IF(B25="","",1/(1+'Decrements and Parameters'!$G$6)^(F25-Completed_yrs_service+1))</f>
        <v>0.85161366418382267</v>
      </c>
      <c r="T25" s="4">
        <f>IF(B25&lt;Retirement_Age,VLOOKUP(B25,'Decrements and Parameters'!$G$16:$J$78,4,FALSE),IF(B25=Retirement_Age,1,""))</f>
        <v>0.02</v>
      </c>
      <c r="U25" s="39">
        <f t="shared" si="6"/>
        <v>0.95359788261990386</v>
      </c>
      <c r="V25" s="4">
        <f t="shared" si="14"/>
        <v>7</v>
      </c>
      <c r="W25" s="30">
        <f t="shared" si="7"/>
        <v>2437.800580404441</v>
      </c>
      <c r="X25" s="30">
        <f>IF(B25="","",IF(V25&lt;'Decrements and Parameters'!$H$7,0,MIN(Curr_Salary*(1+$C$17)^(V25-Completed_yrs_service)*(V25+1)*Salary_Percentage,$F$16)*$T25*($U25-U25*$C25)))</f>
        <v>14045.58357873949</v>
      </c>
      <c r="Y25" s="30">
        <f t="shared" si="8"/>
        <v>16483.38415914393</v>
      </c>
      <c r="Z25" s="32">
        <f>IF(B25="","",1/(1+'Decrements and Parameters'!$H$6)^(F25-Completed_yrs_service+1))</f>
        <v>0.85161366418382267</v>
      </c>
      <c r="AA25" s="79"/>
      <c r="AB25" s="30">
        <f t="shared" si="9"/>
        <v>646952.02600000007</v>
      </c>
      <c r="AD25" s="150">
        <f t="shared" ref="AD25:AD48" si="15">AB25/AB24</f>
        <v>1.2366666666666668</v>
      </c>
      <c r="AE25" s="196">
        <f t="shared" ref="AE25:AE35" si="16">+AB25-AB24</f>
        <v>123810.22600000002</v>
      </c>
      <c r="AF25" s="197"/>
    </row>
    <row r="26" spans="1:32" x14ac:dyDescent="0.25">
      <c r="B26" s="4">
        <f t="shared" si="10"/>
        <v>38</v>
      </c>
      <c r="C26" s="38">
        <f>IF(B26&gt;Retirement_Age,"",VLOOKUP(B26,'Decrements and Parameters'!$B$16:$D$78,IF($C$13="M",2,3),FALSE)*'Decrements and Parameters'!$F$5)</f>
        <v>4.24785110023911E-3</v>
      </c>
      <c r="D26" s="39">
        <f>IF(B26&lt;Retirement_Age,VLOOKUP(B26,'Decrements and Parameters'!$G$16:$J$78,2,FALSE),IF(B26=Retirement_Age,1,""))</f>
        <v>0</v>
      </c>
      <c r="E26" s="39">
        <f t="shared" si="0"/>
        <v>0.98899390951592259</v>
      </c>
      <c r="F26" s="4">
        <f t="shared" si="1"/>
        <v>8</v>
      </c>
      <c r="G26" s="30">
        <f t="shared" si="11"/>
        <v>3292.553129839434</v>
      </c>
      <c r="H26" s="30">
        <f>IF(B26="","",IF(F26&lt;'Decrements and Parameters'!$F$7,0,MIN(Curr_Salary*(1+$C$17)^(F26-Completed_yrs_service)*(F26+1)*Salary_Percentage,$F$16)*($D26*($E26*(1-$C26)))))</f>
        <v>0</v>
      </c>
      <c r="I26" s="30">
        <f t="shared" si="2"/>
        <v>3292.553129839434</v>
      </c>
      <c r="J26" s="32">
        <f t="shared" si="3"/>
        <v>0.80721674330220161</v>
      </c>
      <c r="L26" s="4">
        <f>IF(B26&lt;Retirement_Age,VLOOKUP(B26,'Decrements and Parameters'!$G$16:$J$78,3,FALSE),IF(B26=Retirement_Age,1,""))</f>
        <v>0.1</v>
      </c>
      <c r="M26" s="39">
        <f t="shared" si="4"/>
        <v>0.72097656003710764</v>
      </c>
      <c r="N26" s="4">
        <f t="shared" si="12"/>
        <v>8</v>
      </c>
      <c r="O26" s="30">
        <f t="shared" si="5"/>
        <v>2400.2712316529473</v>
      </c>
      <c r="P26" s="30">
        <f>IF(B26="","",IF(N26&lt;'Decrements and Parameters'!$G$7,0,MIN(Curr_Salary*(1+$C$17)^(N26-Completed_yrs_service)*(N26+1)*Salary_Percentage,$F$16)*($L26*($M26-M26*$C26))))</f>
        <v>63298.702756246152</v>
      </c>
      <c r="Q26" s="30">
        <f t="shared" si="13"/>
        <v>65698.973987899095</v>
      </c>
      <c r="R26" s="32">
        <f>IF(B26="","",1/(1+'Decrements and Parameters'!$G$6)^(F26-Completed_yrs_service+1))</f>
        <v>0.80721674330220161</v>
      </c>
      <c r="T26" s="4">
        <f>IF(B26&lt;Retirement_Age,VLOOKUP(B26,'Decrements and Parameters'!$G$16:$J$78,4,FALSE),IF(B26=Retirement_Age,1,""))</f>
        <v>0.02</v>
      </c>
      <c r="U26" s="39">
        <f t="shared" si="6"/>
        <v>0.93083315568511027</v>
      </c>
      <c r="V26" s="4">
        <f t="shared" si="14"/>
        <v>8</v>
      </c>
      <c r="W26" s="30">
        <f t="shared" si="7"/>
        <v>3098.9246653798368</v>
      </c>
      <c r="X26" s="30">
        <f>IF(B26="","",IF(V26&lt;'Decrements and Parameters'!$H$7,0,MIN(Curr_Salary*(1+$C$17)^(V26-Completed_yrs_service)*(V26+1)*Salary_Percentage,$F$16)*$T26*($U26-U26*$C26)))</f>
        <v>16344.645444322859</v>
      </c>
      <c r="Y26" s="30">
        <f t="shared" si="8"/>
        <v>19443.570109702698</v>
      </c>
      <c r="Z26" s="32">
        <f>IF(B26="","",1/(1+'Decrements and Parameters'!$H$6)^(F26-Completed_yrs_service+1))</f>
        <v>0.80721674330220161</v>
      </c>
      <c r="AA26" s="79"/>
      <c r="AB26" s="30">
        <f t="shared" si="9"/>
        <v>783736.16864000016</v>
      </c>
      <c r="AD26" s="150">
        <f t="shared" si="15"/>
        <v>1.2114285714285715</v>
      </c>
      <c r="AE26" s="196">
        <f t="shared" si="16"/>
        <v>136784.14264000009</v>
      </c>
      <c r="AF26" s="197"/>
    </row>
    <row r="27" spans="1:32" x14ac:dyDescent="0.25">
      <c r="B27" s="4">
        <f t="shared" si="10"/>
        <v>39</v>
      </c>
      <c r="C27" s="38">
        <f>IF(B27&gt;Retirement_Age,"",VLOOKUP(B27,'Decrements and Parameters'!$B$16:$D$78,IF($C$13="M",2,3),FALSE)*'Decrements and Parameters'!$F$5)</f>
        <v>4.5664399327570429E-3</v>
      </c>
      <c r="D27" s="39">
        <f>IF(B27&lt;Retirement_Age,VLOOKUP(B27,'Decrements and Parameters'!$G$16:$J$78,2,FALSE),IF(B27=Retirement_Age,1,""))</f>
        <v>0</v>
      </c>
      <c r="E27" s="39">
        <f t="shared" si="0"/>
        <v>0.98479281064925561</v>
      </c>
      <c r="F27" s="4">
        <f t="shared" si="1"/>
        <v>9</v>
      </c>
      <c r="G27" s="30">
        <f t="shared" si="11"/>
        <v>4202.9177969178481</v>
      </c>
      <c r="H27" s="30">
        <f>IF(B27="","",IF(F27&lt;'Decrements and Parameters'!$F$7,0,MIN(Curr_Salary*(1+$C$17)^(F27-Completed_yrs_service)*(F27+1)*Salary_Percentage,$F$16)*($D27*($E27*(1-$C27)))))</f>
        <v>0</v>
      </c>
      <c r="I27" s="30">
        <f t="shared" si="2"/>
        <v>4202.9177969178481</v>
      </c>
      <c r="J27" s="32">
        <f t="shared" si="3"/>
        <v>0.76513435384094941</v>
      </c>
      <c r="L27" s="4">
        <f>IF(B27&lt;Retirement_Age,VLOOKUP(B27,'Decrements and Parameters'!$G$16:$J$78,3,FALSE),IF(B27=Retirement_Age,1,""))</f>
        <v>0.1</v>
      </c>
      <c r="M27" s="39">
        <f t="shared" si="4"/>
        <v>0.64612256306697669</v>
      </c>
      <c r="N27" s="4">
        <f t="shared" si="12"/>
        <v>9</v>
      </c>
      <c r="O27" s="30">
        <f t="shared" si="5"/>
        <v>2757.5343665578002</v>
      </c>
      <c r="P27" s="30">
        <f>IF(B27="","",IF(N27&lt;'Decrements and Parameters'!$G$7,0,MIN(Curr_Salary*(1+$C$17)^(N27-Completed_yrs_service)*(N27+1)*Salary_Percentage,$F$16)*($L27*($M27-M27*$C27))))</f>
        <v>64317.208319353238</v>
      </c>
      <c r="Q27" s="30">
        <f t="shared" si="13"/>
        <v>67074.742685911042</v>
      </c>
      <c r="R27" s="32">
        <f>IF(B27="","",1/(1+'Decrements and Parameters'!$G$6)^(F27-Completed_yrs_service+1))</f>
        <v>0.76513435384094941</v>
      </c>
      <c r="T27" s="4">
        <f>IF(B27&lt;Retirement_Age,VLOOKUP(B27,'Decrements and Parameters'!$G$16:$J$78,4,FALSE),IF(B27=Retirement_Age,1,""))</f>
        <v>0.02</v>
      </c>
      <c r="U27" s="39">
        <f t="shared" si="6"/>
        <v>0.90834153273978235</v>
      </c>
      <c r="V27" s="4">
        <f t="shared" si="14"/>
        <v>9</v>
      </c>
      <c r="W27" s="30">
        <f t="shared" si="7"/>
        <v>3876.6375549743693</v>
      </c>
      <c r="X27" s="30">
        <f>IF(B27="","",IF(V27&lt;'Decrements and Parameters'!$H$7,0,MIN(Curr_Salary*(1+$C$17)^(V27-Completed_yrs_service)*(V27+1)*Salary_Percentage,$F$16)*$T27*($U27-U27*$C27)))</f>
        <v>18083.872913841955</v>
      </c>
      <c r="Y27" s="30">
        <f t="shared" si="8"/>
        <v>21960.510468816323</v>
      </c>
      <c r="Z27" s="32">
        <f>IF(B27="","",1/(1+'Decrements and Parameters'!$H$6)^(F27-Completed_yrs_service+1))</f>
        <v>0.76513435384094941</v>
      </c>
      <c r="AA27" s="79"/>
      <c r="AB27" s="30">
        <f t="shared" si="9"/>
        <v>934605.38110320014</v>
      </c>
      <c r="AD27" s="150">
        <f t="shared" si="15"/>
        <v>1.1924999999999999</v>
      </c>
      <c r="AE27" s="196">
        <f t="shared" si="16"/>
        <v>150869.21246319998</v>
      </c>
      <c r="AF27" s="197"/>
    </row>
    <row r="28" spans="1:32" x14ac:dyDescent="0.25">
      <c r="B28" s="4">
        <f t="shared" si="10"/>
        <v>40</v>
      </c>
      <c r="C28" s="38">
        <f>IF(B28&gt;Retirement_Age,"",VLOOKUP(B28,'Decrements and Parameters'!$B$16:$D$78,IF($C$13="M",2,3),FALSE)*'Decrements and Parameters'!$F$5)</f>
        <v>4.9089229277138212E-3</v>
      </c>
      <c r="D28" s="39">
        <f>IF(B28&lt;Retirement_Age,VLOOKUP(B28,'Decrements and Parameters'!$G$16:$J$78,2,FALSE),IF(B28=Retirement_Age,1,""))</f>
        <v>0</v>
      </c>
      <c r="E28" s="39">
        <f t="shared" si="0"/>
        <v>0.98029581343321481</v>
      </c>
      <c r="F28" s="4">
        <f t="shared" si="1"/>
        <v>10</v>
      </c>
      <c r="G28" s="30">
        <f t="shared" si="11"/>
        <v>4812.1965945041784</v>
      </c>
      <c r="H28" s="30">
        <f>IF(B28="","",IF(F28&lt;'Decrements and Parameters'!$F$7,0,MIN(Curr_Salary*(1+$C$17)^(F28-Completed_yrs_service)*(F28+1)*Salary_Percentage,$F$16)*($D28*($E28*(1-$C28)))))</f>
        <v>0</v>
      </c>
      <c r="I28" s="30">
        <f t="shared" si="2"/>
        <v>4812.1965945041784</v>
      </c>
      <c r="J28" s="32">
        <f t="shared" si="3"/>
        <v>0.72524583302459655</v>
      </c>
      <c r="L28" s="4">
        <f>IF(B28&lt;Retirement_Age,VLOOKUP(B28,'Decrements and Parameters'!$G$16:$J$78,3,FALSE),IF(B28=Retirement_Age,1,""))</f>
        <v>0.1</v>
      </c>
      <c r="M28" s="39">
        <f t="shared" si="4"/>
        <v>0.57885487487417908</v>
      </c>
      <c r="N28" s="4">
        <f t="shared" si="12"/>
        <v>10</v>
      </c>
      <c r="O28" s="30">
        <f t="shared" si="5"/>
        <v>2841.5539670887729</v>
      </c>
      <c r="P28" s="30">
        <f>IF(B28="","",IF(N28&lt;'Decrements and Parameters'!$G$7,0,MIN(Curr_Salary*(1+$C$17)^(N28-Completed_yrs_service)*(N28+1)*Salary_Percentage,$F$16)*($L28*($M28-M28*$C28))))</f>
        <v>57601.332090709038</v>
      </c>
      <c r="Q28" s="30">
        <f t="shared" si="13"/>
        <v>60442.886057797812</v>
      </c>
      <c r="R28" s="32">
        <f>IF(B28="","",1/(1+'Decrements and Parameters'!$G$6)^(F28-Completed_yrs_service+1))</f>
        <v>0.72524583302459655</v>
      </c>
      <c r="T28" s="4">
        <f>IF(B28&lt;Retirement_Age,VLOOKUP(B28,'Decrements and Parameters'!$G$16:$J$78,4,FALSE),IF(B28=Retirement_Age,1,""))</f>
        <v>0.02</v>
      </c>
      <c r="U28" s="39">
        <f t="shared" si="6"/>
        <v>0.88610977277825564</v>
      </c>
      <c r="V28" s="4">
        <f t="shared" si="14"/>
        <v>10</v>
      </c>
      <c r="W28" s="30">
        <f t="shared" si="7"/>
        <v>4349.8445800624631</v>
      </c>
      <c r="X28" s="30">
        <f>IF(B28="","",IF(V28&lt;'Decrements and Parameters'!$H$7,0,MIN(Curr_Salary*(1+$C$17)^(V28-Completed_yrs_service)*(V28+1)*Salary_Percentage,$F$16)*$T28*($U28-U28*$C28)))</f>
        <v>17635.198563963862</v>
      </c>
      <c r="Y28" s="30">
        <f t="shared" si="8"/>
        <v>21985.043144026327</v>
      </c>
      <c r="Z28" s="32">
        <f>IF(B28="","",1/(1+'Decrements and Parameters'!$H$6)^(F28-Completed_yrs_service+1))</f>
        <v>0.72524583302459655</v>
      </c>
      <c r="AA28" s="79"/>
      <c r="AB28" s="30">
        <f t="shared" si="9"/>
        <v>1000000</v>
      </c>
      <c r="AD28" s="150">
        <f t="shared" si="15"/>
        <v>1.0699702999993523</v>
      </c>
      <c r="AE28" s="196">
        <f t="shared" si="16"/>
        <v>65394.618896799861</v>
      </c>
      <c r="AF28" s="197"/>
    </row>
    <row r="29" spans="1:32" x14ac:dyDescent="0.25">
      <c r="B29" s="4">
        <f t="shared" si="10"/>
        <v>41</v>
      </c>
      <c r="C29" s="38">
        <f>IF(B29&gt;Retirement_Age,"",VLOOKUP(B29,'Decrements and Parameters'!$B$16:$D$78,IF($C$13="M",2,3),FALSE)*'Decrements and Parameters'!$F$5)</f>
        <v>5.2770921472923577E-3</v>
      </c>
      <c r="D29" s="39">
        <f>IF(B29&lt;Retirement_Age,VLOOKUP(B29,'Decrements and Parameters'!$G$16:$J$78,2,FALSE),IF(B29=Retirement_Age,1,""))</f>
        <v>0</v>
      </c>
      <c r="E29" s="39">
        <f t="shared" si="0"/>
        <v>0.97548361683871065</v>
      </c>
      <c r="F29" s="4">
        <f t="shared" si="1"/>
        <v>11</v>
      </c>
      <c r="G29" s="30">
        <f t="shared" si="11"/>
        <v>5147.7169342319066</v>
      </c>
      <c r="H29" s="30">
        <f>IF(B29="","",IF(F29&lt;'Decrements and Parameters'!$F$7,0,MIN(Curr_Salary*(1+$C$17)^(F29-Completed_yrs_service)*(F29+1)*Salary_Percentage,$F$16)*($D29*($E29*(1-$C29)))))</f>
        <v>0</v>
      </c>
      <c r="I29" s="30">
        <f t="shared" si="2"/>
        <v>5147.7169342319066</v>
      </c>
      <c r="J29" s="32">
        <f t="shared" si="3"/>
        <v>0.68743680855412004</v>
      </c>
      <c r="L29" s="4">
        <f>IF(B29&lt;Retirement_Age,VLOOKUP(B29,'Decrements and Parameters'!$G$16:$J$78,3,FALSE),IF(B29=Retirement_Age,1,""))</f>
        <v>0.1</v>
      </c>
      <c r="M29" s="39">
        <f t="shared" si="4"/>
        <v>0.51841198881638129</v>
      </c>
      <c r="N29" s="4">
        <f t="shared" si="12"/>
        <v>11</v>
      </c>
      <c r="O29" s="30">
        <f t="shared" si="5"/>
        <v>2735.707835245139</v>
      </c>
      <c r="P29" s="30">
        <f>IF(B29="","",IF(N29&lt;'Decrements and Parameters'!$G$7,0,MIN(Curr_Salary*(1+$C$17)^(N29-Completed_yrs_service)*(N29+1)*Salary_Percentage,$F$16)*($L29*($M29-M29*$C29))))</f>
        <v>51567.628098113615</v>
      </c>
      <c r="Q29" s="30">
        <f t="shared" si="13"/>
        <v>54303.335933358758</v>
      </c>
      <c r="R29" s="32">
        <f>IF(B29="","",1/(1+'Decrements and Parameters'!$G$6)^(F29-Completed_yrs_service+1))</f>
        <v>0.68743680855412004</v>
      </c>
      <c r="T29" s="4">
        <f>IF(B29&lt;Retirement_Age,VLOOKUP(B29,'Decrements and Parameters'!$G$16:$J$78,4,FALSE),IF(B29=Retirement_Age,1,""))</f>
        <v>0.02</v>
      </c>
      <c r="U29" s="39">
        <f t="shared" si="6"/>
        <v>0.86412472963422926</v>
      </c>
      <c r="V29" s="4">
        <f t="shared" si="14"/>
        <v>11</v>
      </c>
      <c r="W29" s="30">
        <f t="shared" si="7"/>
        <v>4560.0658250339229</v>
      </c>
      <c r="X29" s="30">
        <f>IF(B29="","",IF(V29&lt;'Decrements and Parameters'!$H$7,0,MIN(Curr_Salary*(1+$C$17)^(V29-Completed_yrs_service)*(V29+1)*Salary_Percentage,$F$16)*$T29*($U29-U29*$C29)))</f>
        <v>17191.293276183907</v>
      </c>
      <c r="Y29" s="30">
        <f t="shared" si="8"/>
        <v>21751.359101217829</v>
      </c>
      <c r="Z29" s="32">
        <f>IF(B29="","",1/(1+'Decrements and Parameters'!$H$6)^(F29-Completed_yrs_service+1))</f>
        <v>0.68743680855412004</v>
      </c>
      <c r="AA29" s="79"/>
      <c r="AB29" s="30">
        <f t="shared" si="9"/>
        <v>1000000</v>
      </c>
      <c r="AD29" s="150">
        <f t="shared" si="15"/>
        <v>1</v>
      </c>
      <c r="AE29" s="196">
        <f t="shared" si="16"/>
        <v>0</v>
      </c>
    </row>
    <row r="30" spans="1:32" x14ac:dyDescent="0.25">
      <c r="B30" s="4">
        <f t="shared" si="10"/>
        <v>42</v>
      </c>
      <c r="C30" s="38">
        <f>IF(B30&gt;Retirement_Age,"",VLOOKUP(B30,'Decrements and Parameters'!$B$16:$D$78,IF($C$13="M",2,3),FALSE)*'Decrements and Parameters'!$F$5)</f>
        <v>5.6728740583392844E-3</v>
      </c>
      <c r="D30" s="39">
        <f>IF(B30&lt;Retirement_Age,VLOOKUP(B30,'Decrements and Parameters'!$G$16:$J$78,2,FALSE),IF(B30=Retirement_Age,1,""))</f>
        <v>0</v>
      </c>
      <c r="E30" s="39">
        <f t="shared" si="0"/>
        <v>0.97033589990447877</v>
      </c>
      <c r="F30" s="4">
        <f t="shared" si="1"/>
        <v>12</v>
      </c>
      <c r="G30" s="30">
        <f t="shared" si="11"/>
        <v>5504.593354443422</v>
      </c>
      <c r="H30" s="30">
        <f>IF(B30="","",IF(F30&lt;'Decrements and Parameters'!$F$7,0,MIN(Curr_Salary*(1+$C$17)^(F30-Completed_yrs_service)*(F30+1)*Salary_Percentage,$F$16)*($D30*($E30*(1-$C30)))))</f>
        <v>0</v>
      </c>
      <c r="I30" s="30">
        <f t="shared" si="2"/>
        <v>5504.593354443422</v>
      </c>
      <c r="J30" s="32">
        <f t="shared" si="3"/>
        <v>0.6515988706674124</v>
      </c>
      <c r="L30" s="4">
        <f>IF(B30&lt;Retirement_Age,VLOOKUP(B30,'Decrements and Parameters'!$G$16:$J$78,3,FALSE),IF(B30=Retirement_Age,1,""))</f>
        <v>0.1</v>
      </c>
      <c r="M30" s="39">
        <f t="shared" si="4"/>
        <v>0.46410865288302255</v>
      </c>
      <c r="N30" s="4">
        <f t="shared" si="12"/>
        <v>12</v>
      </c>
      <c r="O30" s="30">
        <f t="shared" si="5"/>
        <v>2632.8299371908906</v>
      </c>
      <c r="P30" s="30">
        <f>IF(B30="","",IF(N30&lt;'Decrements and Parameters'!$G$7,0,MIN(Curr_Salary*(1+$C$17)^(N30-Completed_yrs_service)*(N30+1)*Salary_Percentage,$F$16)*($L30*($M30-M30*$C30))))</f>
        <v>46147.582294583168</v>
      </c>
      <c r="Q30" s="30">
        <f t="shared" si="13"/>
        <v>48780.412231774055</v>
      </c>
      <c r="R30" s="32">
        <f>IF(B30="","",1/(1+'Decrements and Parameters'!$G$6)^(F30-Completed_yrs_service+1))</f>
        <v>0.6515988706674124</v>
      </c>
      <c r="T30" s="4">
        <f>IF(B30&lt;Retirement_Age,VLOOKUP(B30,'Decrements and Parameters'!$G$16:$J$78,4,FALSE),IF(B30=Retirement_Age,1,""))</f>
        <v>0.02</v>
      </c>
      <c r="U30" s="39">
        <f t="shared" si="6"/>
        <v>0.84237337053301142</v>
      </c>
      <c r="V30" s="4">
        <f t="shared" si="14"/>
        <v>12</v>
      </c>
      <c r="W30" s="30">
        <f t="shared" si="7"/>
        <v>4778.6780411325462</v>
      </c>
      <c r="X30" s="30">
        <f>IF(B30="","",IF(V30&lt;'Decrements and Parameters'!$H$7,0,MIN(Curr_Salary*(1+$C$17)^(V30-Completed_yrs_service)*(V30+1)*Salary_Percentage,$F$16)*$T30*($U30-U30*$C30)))</f>
        <v>16751.893849837579</v>
      </c>
      <c r="Y30" s="30">
        <f t="shared" si="8"/>
        <v>21530.571890970125</v>
      </c>
      <c r="Z30" s="32">
        <f>IF(B30="","",1/(1+'Decrements and Parameters'!$H$6)^(F30-Completed_yrs_service+1))</f>
        <v>0.6515988706674124</v>
      </c>
      <c r="AA30" s="79"/>
      <c r="AB30" s="30">
        <f t="shared" si="9"/>
        <v>1000000</v>
      </c>
      <c r="AD30" s="150">
        <f t="shared" si="15"/>
        <v>1</v>
      </c>
      <c r="AE30" s="196">
        <f t="shared" si="16"/>
        <v>0</v>
      </c>
    </row>
    <row r="31" spans="1:32" x14ac:dyDescent="0.25">
      <c r="B31" s="4">
        <f t="shared" si="10"/>
        <v>43</v>
      </c>
      <c r="C31" s="38">
        <f>IF(B31&gt;Retirement_Age,"",VLOOKUP(B31,'Decrements and Parameters'!$B$16:$D$78,IF($C$13="M",2,3),FALSE)*'Decrements and Parameters'!$F$5)</f>
        <v>6.0983396127147309E-3</v>
      </c>
      <c r="D31" s="39">
        <f>IF(B31&lt;Retirement_Age,VLOOKUP(B31,'Decrements and Parameters'!$G$16:$J$78,2,FALSE),IF(B31=Retirement_Age,1,""))</f>
        <v>0</v>
      </c>
      <c r="E31" s="39">
        <f t="shared" si="0"/>
        <v>0.96483130655003535</v>
      </c>
      <c r="F31" s="4">
        <f t="shared" si="1"/>
        <v>13</v>
      </c>
      <c r="G31" s="30">
        <f t="shared" si="11"/>
        <v>5883.8689763213906</v>
      </c>
      <c r="H31" s="30">
        <f>IF(B31="","",IF(F31&lt;'Decrements and Parameters'!$F$7,0,MIN(Curr_Salary*(1+$C$17)^(F31-Completed_yrs_service)*(F31+1)*Salary_Percentage,$F$16)*($D31*($E31*(1-$C31)))))</f>
        <v>0</v>
      </c>
      <c r="I31" s="30">
        <f t="shared" si="2"/>
        <v>5883.8689763213906</v>
      </c>
      <c r="J31" s="32">
        <f t="shared" si="3"/>
        <v>0.6176292612961255</v>
      </c>
      <c r="L31" s="4">
        <f>IF(B31&lt;Retirement_Age,VLOOKUP(B31,'Decrements and Parameters'!$G$16:$J$78,3,FALSE),IF(B31=Retirement_Age,1,""))</f>
        <v>0.1</v>
      </c>
      <c r="M31" s="39">
        <f t="shared" si="4"/>
        <v>0.41532824065124851</v>
      </c>
      <c r="N31" s="4">
        <f t="shared" si="12"/>
        <v>13</v>
      </c>
      <c r="O31" s="30">
        <f t="shared" si="5"/>
        <v>2532.8126622426253</v>
      </c>
      <c r="P31" s="30">
        <f>IF(B31="","",IF(N31&lt;'Decrements and Parameters'!$G$7,0,MIN(Curr_Salary*(1+$C$17)^(N31-Completed_yrs_service)*(N31+1)*Salary_Percentage,$F$16)*($L31*($M31-M31*$C31))))</f>
        <v>41279.542798900584</v>
      </c>
      <c r="Q31" s="30">
        <f t="shared" si="13"/>
        <v>43812.355461143212</v>
      </c>
      <c r="R31" s="32">
        <f>IF(B31="","",1/(1+'Decrements and Parameters'!$G$6)^(F31-Completed_yrs_service+1))</f>
        <v>0.6176292612961255</v>
      </c>
      <c r="T31" s="4">
        <f>IF(B31&lt;Retirement_Age,VLOOKUP(B31,'Decrements and Parameters'!$G$16:$J$78,4,FALSE),IF(B31=Retirement_Age,1,""))</f>
        <v>0.02</v>
      </c>
      <c r="U31" s="39">
        <f t="shared" si="6"/>
        <v>0.82084279864204135</v>
      </c>
      <c r="V31" s="4">
        <f t="shared" si="14"/>
        <v>13</v>
      </c>
      <c r="W31" s="30">
        <f t="shared" si="7"/>
        <v>5005.7781547703826</v>
      </c>
      <c r="X31" s="30">
        <f>IF(B31="","",IF(V31&lt;'Decrements and Parameters'!$H$7,0,MIN(Curr_Salary*(1+$C$17)^(V31-Completed_yrs_service)*(V31+1)*Salary_Percentage,$F$16)*$T31*($U31-U31*$C31)))</f>
        <v>16316.740409745418</v>
      </c>
      <c r="Y31" s="30">
        <f t="shared" si="8"/>
        <v>21322.518564515802</v>
      </c>
      <c r="Z31" s="32">
        <f>IF(B31="","",1/(1+'Decrements and Parameters'!$H$6)^(F31-Completed_yrs_service+1))</f>
        <v>0.6176292612961255</v>
      </c>
      <c r="AA31" s="79"/>
      <c r="AB31" s="30">
        <f t="shared" si="9"/>
        <v>1000000</v>
      </c>
      <c r="AD31" s="150">
        <f t="shared" si="15"/>
        <v>1</v>
      </c>
      <c r="AE31" s="196">
        <f t="shared" si="16"/>
        <v>0</v>
      </c>
    </row>
    <row r="32" spans="1:32" x14ac:dyDescent="0.25">
      <c r="B32" s="4">
        <f t="shared" si="10"/>
        <v>44</v>
      </c>
      <c r="C32" s="38">
        <f>IF(B32&gt;Retirement_Age,"",VLOOKUP(B32,'Decrements and Parameters'!$B$16:$D$78,IF($C$13="M",2,3),FALSE)*'Decrements and Parameters'!$F$5)</f>
        <v>6.5557150836683354E-3</v>
      </c>
      <c r="D32" s="39">
        <f>IF(B32&lt;Retirement_Age,VLOOKUP(B32,'Decrements and Parameters'!$G$16:$J$78,2,FALSE),IF(B32=Retirement_Age,1,""))</f>
        <v>0</v>
      </c>
      <c r="E32" s="39">
        <f t="shared" si="0"/>
        <v>0.95894743757371392</v>
      </c>
      <c r="F32" s="4">
        <f t="shared" si="1"/>
        <v>14</v>
      </c>
      <c r="G32" s="30">
        <f t="shared" si="11"/>
        <v>6286.5861809470962</v>
      </c>
      <c r="H32" s="30">
        <f>IF(B32="","",IF(F32&lt;'Decrements and Parameters'!$F$7,0,MIN(Curr_Salary*(1+$C$17)^(F32-Completed_yrs_service)*(F32+1)*Salary_Percentage,$F$16)*($D32*($E32*(1-$C32)))))</f>
        <v>0</v>
      </c>
      <c r="I32" s="30">
        <f t="shared" si="2"/>
        <v>6286.5861809470962</v>
      </c>
      <c r="J32" s="32">
        <f t="shared" si="3"/>
        <v>0.58543057942760712</v>
      </c>
      <c r="L32" s="4">
        <f>IF(B32&lt;Retirement_Age,VLOOKUP(B32,'Decrements and Parameters'!$G$16:$J$78,3,FALSE),IF(B32=Retirement_Age,1,""))</f>
        <v>0.1</v>
      </c>
      <c r="M32" s="39">
        <f t="shared" si="4"/>
        <v>0.37151588519010531</v>
      </c>
      <c r="N32" s="4">
        <f t="shared" si="12"/>
        <v>14</v>
      </c>
      <c r="O32" s="30">
        <f t="shared" si="5"/>
        <v>2435.552292363167</v>
      </c>
      <c r="P32" s="30">
        <f>IF(B32="","",IF(N32&lt;'Decrements and Parameters'!$G$7,0,MIN(Curr_Salary*(1+$C$17)^(N32-Completed_yrs_service)*(N32+1)*Salary_Percentage,$F$16)*($L32*($M32-M32*$C32))))</f>
        <v>36908.033289774219</v>
      </c>
      <c r="Q32" s="30">
        <f t="shared" si="13"/>
        <v>39343.585582137384</v>
      </c>
      <c r="R32" s="32">
        <f>IF(B32="","",1/(1+'Decrements and Parameters'!$G$6)^(F32-Completed_yrs_service+1))</f>
        <v>0.58543057942760712</v>
      </c>
      <c r="T32" s="4">
        <f>IF(B32&lt;Retirement_Age,VLOOKUP(B32,'Decrements and Parameters'!$G$16:$J$78,4,FALSE),IF(B32=Retirement_Age,1,""))</f>
        <v>0.02</v>
      </c>
      <c r="U32" s="39">
        <f t="shared" si="6"/>
        <v>0.79952028007752551</v>
      </c>
      <c r="V32" s="4">
        <f t="shared" si="14"/>
        <v>14</v>
      </c>
      <c r="W32" s="30">
        <f t="shared" si="7"/>
        <v>5241.4271598029663</v>
      </c>
      <c r="X32" s="30">
        <f>IF(B32="","",IF(V32&lt;'Decrements and Parameters'!$H$7,0,MIN(Curr_Salary*(1+$C$17)^(V32-Completed_yrs_service)*(V32+1)*Salary_Percentage,$F$16)*$T32*($U32-U32*$C32)))</f>
        <v>15885.577058354453</v>
      </c>
      <c r="Y32" s="30">
        <f t="shared" si="8"/>
        <v>21127.004218157417</v>
      </c>
      <c r="Z32" s="32">
        <f>IF(B32="","",1/(1+'Decrements and Parameters'!$H$6)^(F32-Completed_yrs_service+1))</f>
        <v>0.58543057942760712</v>
      </c>
      <c r="AA32" s="79"/>
      <c r="AB32" s="30">
        <f t="shared" si="9"/>
        <v>1000000</v>
      </c>
      <c r="AD32" s="150">
        <f t="shared" si="15"/>
        <v>1</v>
      </c>
      <c r="AE32" s="196">
        <f t="shared" si="16"/>
        <v>0</v>
      </c>
    </row>
    <row r="33" spans="2:31" x14ac:dyDescent="0.25">
      <c r="B33" s="4">
        <f t="shared" si="10"/>
        <v>45</v>
      </c>
      <c r="C33" s="38">
        <f>IF(B33&gt;Retirement_Age,"",VLOOKUP(B33,'Decrements and Parameters'!$B$16:$D$78,IF($C$13="M",2,3),FALSE)*'Decrements and Parameters'!$F$5)</f>
        <v>7.0473937149434602E-3</v>
      </c>
      <c r="D33" s="39">
        <f>IF(B33&lt;Retirement_Age,VLOOKUP(B33,'Decrements and Parameters'!$G$16:$J$78,2,FALSE),IF(B33=Retirement_Age,1,""))</f>
        <v>0</v>
      </c>
      <c r="E33" s="39">
        <f t="shared" si="0"/>
        <v>0.95266085139276679</v>
      </c>
      <c r="F33" s="4">
        <f t="shared" si="1"/>
        <v>15</v>
      </c>
      <c r="G33" s="30">
        <f t="shared" si="11"/>
        <v>6713.7760965780708</v>
      </c>
      <c r="H33" s="30">
        <f>IF(B33="","",IF(F33&lt;'Decrements and Parameters'!$F$7,0,MIN(Curr_Salary*(1+$C$17)^(F33-Completed_yrs_service)*(F33+1)*Salary_Percentage,$F$16)*($D33*($E33*(1-$C33)))))</f>
        <v>0</v>
      </c>
      <c r="I33" s="30">
        <f t="shared" si="2"/>
        <v>6713.7760965780708</v>
      </c>
      <c r="J33" s="32">
        <f t="shared" si="3"/>
        <v>0.55491050182711577</v>
      </c>
      <c r="L33" s="4">
        <f>IF(B33&lt;Retirement_Age,VLOOKUP(B33,'Decrements and Parameters'!$G$16:$J$78,3,FALSE),IF(B33=Retirement_Age,1,""))</f>
        <v>0.1</v>
      </c>
      <c r="M33" s="39">
        <f t="shared" si="4"/>
        <v>0.3321722996079679</v>
      </c>
      <c r="N33" s="4">
        <f t="shared" si="12"/>
        <v>15</v>
      </c>
      <c r="O33" s="30">
        <f t="shared" si="5"/>
        <v>2340.9489765355092</v>
      </c>
      <c r="P33" s="30">
        <f>IF(B33="","",IF(N33&lt;'Decrements and Parameters'!$G$7,0,MIN(Curr_Salary*(1+$C$17)^(N33-Completed_yrs_service)*(N33+1)*Salary_Percentage,$F$16)*($L33*($M33-M33*$C33))))</f>
        <v>32983.135063143236</v>
      </c>
      <c r="Q33" s="30">
        <f t="shared" si="13"/>
        <v>35324.084039678746</v>
      </c>
      <c r="R33" s="32">
        <f>IF(B33="","",1/(1+'Decrements and Parameters'!$G$6)^(F33-Completed_yrs_service+1))</f>
        <v>0.55491050182711577</v>
      </c>
      <c r="T33" s="4">
        <f>IF(B33&lt;Retirement_Age,VLOOKUP(B33,'Decrements and Parameters'!$G$16:$J$78,4,FALSE),IF(B33=Retirement_Age,1,""))</f>
        <v>0.02</v>
      </c>
      <c r="U33" s="39">
        <f t="shared" si="6"/>
        <v>0.77839327585936802</v>
      </c>
      <c r="V33" s="4">
        <f t="shared" si="14"/>
        <v>15</v>
      </c>
      <c r="W33" s="30">
        <f t="shared" si="7"/>
        <v>5485.6438800455617</v>
      </c>
      <c r="X33" s="30">
        <f>IF(B33="","",IF(V33&lt;'Decrements and Parameters'!$H$7,0,MIN(Curr_Salary*(1+$C$17)^(V33-Completed_yrs_service)*(V33+1)*Salary_Percentage,$F$16)*$T33*($U33-U33*$C33)))</f>
        <v>15458.152639586449</v>
      </c>
      <c r="Y33" s="30">
        <f t="shared" si="8"/>
        <v>20943.796519632011</v>
      </c>
      <c r="Z33" s="32">
        <f>IF(B33="","",1/(1+'Decrements and Parameters'!$H$6)^(F33-Completed_yrs_service+1))</f>
        <v>0.55491050182711577</v>
      </c>
      <c r="AA33" s="79"/>
      <c r="AB33" s="30">
        <f t="shared" si="9"/>
        <v>1000000</v>
      </c>
      <c r="AD33" s="150">
        <f t="shared" si="15"/>
        <v>1</v>
      </c>
      <c r="AE33" s="196">
        <f t="shared" si="16"/>
        <v>0</v>
      </c>
    </row>
    <row r="34" spans="2:31" x14ac:dyDescent="0.25">
      <c r="B34" s="4">
        <f t="shared" si="10"/>
        <v>46</v>
      </c>
      <c r="C34" s="38">
        <f>IF(B34&gt;Retirement_Age,"",VLOOKUP(B34,'Decrements and Parameters'!$B$16:$D$78,IF($C$13="M",2,3),FALSE)*'Decrements and Parameters'!$F$5)</f>
        <v>7.575948243564219E-3</v>
      </c>
      <c r="D34" s="39">
        <f>IF(B34&lt;Retirement_Age,VLOOKUP(B34,'Decrements and Parameters'!$G$16:$J$78,2,FALSE),IF(B34=Retirement_Age,1,""))</f>
        <v>0</v>
      </c>
      <c r="E34" s="39">
        <f t="shared" si="0"/>
        <v>0.94594707529618871</v>
      </c>
      <c r="F34" s="4">
        <f t="shared" si="1"/>
        <v>16</v>
      </c>
      <c r="G34" s="30">
        <f t="shared" si="11"/>
        <v>7166.4460835948712</v>
      </c>
      <c r="H34" s="30">
        <f>IF(B34="","",IF(F34&lt;'Decrements and Parameters'!$F$7,0,MIN(Curr_Salary*(1+$C$17)^(F34-Completed_yrs_service)*(F34+1)*Salary_Percentage,$F$16)*($D34*($E34*(1-$C34)))))</f>
        <v>0</v>
      </c>
      <c r="I34" s="30">
        <f t="shared" si="2"/>
        <v>7166.4460835948712</v>
      </c>
      <c r="J34" s="32">
        <f t="shared" si="3"/>
        <v>0.5259815183195411</v>
      </c>
      <c r="L34" s="4">
        <f>IF(B34&lt;Retirement_Age,VLOOKUP(B34,'Decrements and Parameters'!$G$16:$J$78,3,FALSE),IF(B34=Retirement_Age,1,""))</f>
        <v>0.1</v>
      </c>
      <c r="M34" s="39">
        <f t="shared" si="4"/>
        <v>0.29684821556828916</v>
      </c>
      <c r="N34" s="4">
        <f t="shared" si="12"/>
        <v>16</v>
      </c>
      <c r="O34" s="30">
        <f t="shared" si="5"/>
        <v>2248.906717339753</v>
      </c>
      <c r="P34" s="30">
        <f>IF(B34="","",IF(N34&lt;'Decrements and Parameters'!$G$7,0,MIN(Curr_Salary*(1+$C$17)^(N34-Completed_yrs_service)*(N34+1)*Salary_Percentage,$F$16)*($L34*($M34-M34*$C34))))</f>
        <v>29459.930885094946</v>
      </c>
      <c r="Q34" s="30">
        <f t="shared" si="13"/>
        <v>31708.837602434698</v>
      </c>
      <c r="R34" s="32">
        <f>IF(B34="","",1/(1+'Decrements and Parameters'!$G$6)^(F34-Completed_yrs_service+1))</f>
        <v>0.5259815183195411</v>
      </c>
      <c r="T34" s="4">
        <f>IF(B34&lt;Retirement_Age,VLOOKUP(B34,'Decrements and Parameters'!$G$16:$J$78,4,FALSE),IF(B34=Retirement_Age,1,""))</f>
        <v>0.02</v>
      </c>
      <c r="U34" s="39">
        <f t="shared" si="6"/>
        <v>0.75744947933973594</v>
      </c>
      <c r="V34" s="4">
        <f t="shared" si="14"/>
        <v>16</v>
      </c>
      <c r="W34" s="30">
        <f t="shared" si="7"/>
        <v>5738.3980525925053</v>
      </c>
      <c r="X34" s="30">
        <f>IF(B34="","",IF(V34&lt;'Decrements and Parameters'!$H$7,0,MIN(Curr_Salary*(1+$C$17)^(V34-Completed_yrs_service)*(V34+1)*Salary_Percentage,$F$16)*$T34*($U34-U34*$C34)))</f>
        <v>15034.22162574287</v>
      </c>
      <c r="Y34" s="30">
        <f t="shared" si="8"/>
        <v>20772.619678335373</v>
      </c>
      <c r="Z34" s="32">
        <f>IF(B34="","",1/(1+'Decrements and Parameters'!$H$6)^(F34-Completed_yrs_service+1))</f>
        <v>0.5259815183195411</v>
      </c>
      <c r="AA34" s="79"/>
      <c r="AB34" s="30">
        <f t="shared" si="9"/>
        <v>1000000</v>
      </c>
      <c r="AD34" s="150">
        <f t="shared" si="15"/>
        <v>1</v>
      </c>
      <c r="AE34" s="196">
        <f t="shared" si="16"/>
        <v>0</v>
      </c>
    </row>
    <row r="35" spans="2:31" x14ac:dyDescent="0.25">
      <c r="B35" s="4">
        <f t="shared" si="10"/>
        <v>47</v>
      </c>
      <c r="C35" s="38">
        <f>IF(B35&gt;Retirement_Age,"",VLOOKUP(B35,'Decrements and Parameters'!$B$16:$D$78,IF($C$13="M",2,3),FALSE)*'Decrements and Parameters'!$F$5)</f>
        <v>8.1441443618315359E-3</v>
      </c>
      <c r="D35" s="39">
        <f>IF(B35&lt;Retirement_Age,VLOOKUP(B35,'Decrements and Parameters'!$G$16:$J$78,2,FALSE),IF(B35=Retirement_Age,1,""))</f>
        <v>0</v>
      </c>
      <c r="E35" s="39">
        <f t="shared" si="0"/>
        <v>0.93878062921259386</v>
      </c>
      <c r="F35" s="4">
        <f t="shared" si="1"/>
        <v>17</v>
      </c>
      <c r="G35" s="30">
        <f t="shared" si="11"/>
        <v>7645.5649683984084</v>
      </c>
      <c r="H35" s="30">
        <f>IF(B35="","",IF(F35&lt;'Decrements and Parameters'!$F$7,0,MIN(Curr_Salary*(1+$C$17)^(F35-Completed_yrs_service)*(F35+1)*Salary_Percentage,$F$16)*($D35*($E35*(1-$C35)))))</f>
        <v>0</v>
      </c>
      <c r="I35" s="30">
        <f t="shared" si="2"/>
        <v>7645.5649683984084</v>
      </c>
      <c r="J35" s="32">
        <f t="shared" si="3"/>
        <v>0.49856068087160293</v>
      </c>
      <c r="L35" s="4">
        <f>IF(B35&lt;Retirement_Age,VLOOKUP(B35,'Decrements and Parameters'!$G$16:$J$78,3,FALSE),IF(B35=Retirement_Age,1,""))</f>
        <v>0.1</v>
      </c>
      <c r="M35" s="39">
        <f t="shared" si="4"/>
        <v>0.26513937796585452</v>
      </c>
      <c r="N35" s="4">
        <f t="shared" si="12"/>
        <v>17</v>
      </c>
      <c r="O35" s="30">
        <f t="shared" si="5"/>
        <v>2159.3333701601346</v>
      </c>
      <c r="P35" s="30">
        <f>IF(B35="","",IF(N35&lt;'Decrements and Parameters'!$G$7,0,MIN(Curr_Salary*(1+$C$17)^(N35-Completed_yrs_service)*(N35+1)*Salary_Percentage,$F$16)*($L35*($M35-M35*$C35))))</f>
        <v>26298.004459569442</v>
      </c>
      <c r="Q35" s="30">
        <f t="shared" si="13"/>
        <v>28457.337829729575</v>
      </c>
      <c r="R35" s="32">
        <f>IF(B35="","",1/(1+'Decrements and Parameters'!$G$6)^(F35-Completed_yrs_service+1))</f>
        <v>0.49856068087160293</v>
      </c>
      <c r="T35" s="4">
        <f>IF(B35&lt;Retirement_Age,VLOOKUP(B35,'Decrements and Parameters'!$G$16:$J$78,4,FALSE),IF(B35=Retirement_Age,1,""))</f>
        <v>0.02</v>
      </c>
      <c r="U35" s="39">
        <f t="shared" si="6"/>
        <v>0.73667685966140062</v>
      </c>
      <c r="V35" s="4">
        <f t="shared" si="14"/>
        <v>17</v>
      </c>
      <c r="W35" s="30">
        <f t="shared" si="7"/>
        <v>5999.6026931031574</v>
      </c>
      <c r="X35" s="30">
        <f>IF(B35="","",IF(V35&lt;'Decrements and Parameters'!$H$7,0,MIN(Curr_Salary*(1+$C$17)^(V35-Completed_yrs_service)*(V35+1)*Salary_Percentage,$F$16)*$T35*($U35-U35*$C35)))</f>
        <v>14613.54513936595</v>
      </c>
      <c r="Y35" s="30">
        <f t="shared" si="8"/>
        <v>20613.147832469105</v>
      </c>
      <c r="Z35" s="32">
        <f>IF(B35="","",1/(1+'Decrements and Parameters'!$H$6)^(F35-Completed_yrs_service+1))</f>
        <v>0.49856068087160293</v>
      </c>
      <c r="AA35" s="79"/>
      <c r="AB35" s="30">
        <f t="shared" si="9"/>
        <v>1000000</v>
      </c>
      <c r="AD35" s="150">
        <f t="shared" si="15"/>
        <v>1</v>
      </c>
      <c r="AE35" s="196">
        <f t="shared" si="16"/>
        <v>0</v>
      </c>
    </row>
    <row r="36" spans="2:31" x14ac:dyDescent="0.25">
      <c r="B36" s="4">
        <f t="shared" si="10"/>
        <v>48</v>
      </c>
      <c r="C36" s="38">
        <f>IF(B36&gt;Retirement_Age,"",VLOOKUP(B36,'Decrements and Parameters'!$B$16:$D$78,IF($C$13="M",2,3),FALSE)*'Decrements and Parameters'!$F$5)</f>
        <v>8.7549551889689013E-3</v>
      </c>
      <c r="D36" s="39">
        <f>IF(B36&lt;Retirement_Age,VLOOKUP(B36,'Decrements and Parameters'!$G$16:$J$78,2,FALSE),IF(B36=Retirement_Age,1,""))</f>
        <v>0</v>
      </c>
      <c r="E36" s="39">
        <f t="shared" si="0"/>
        <v>0.93113506424419545</v>
      </c>
      <c r="F36" s="4">
        <f t="shared" si="1"/>
        <v>18</v>
      </c>
      <c r="G36" s="30">
        <f t="shared" si="11"/>
        <v>8152.0457623356097</v>
      </c>
      <c r="H36" s="30">
        <f>IF(B36="","",IF(F36&lt;'Decrements and Parameters'!$F$7,0,MIN(Curr_Salary*(1+$C$17)^(F36-Completed_yrs_service)*(F36+1)*Salary_Percentage,$F$16)*($D36*($E36*(1-$C36)))))</f>
        <v>0</v>
      </c>
      <c r="I36" s="30">
        <f t="shared" si="2"/>
        <v>8152.0457623356097</v>
      </c>
      <c r="J36" s="32">
        <f t="shared" si="3"/>
        <v>0.47256936575507386</v>
      </c>
      <c r="L36" s="4">
        <f>IF(B36&lt;Retirement_Age,VLOOKUP(B36,'Decrements and Parameters'!$G$16:$J$78,3,FALSE),IF(B36=Retirement_Age,1,""))</f>
        <v>0.1</v>
      </c>
      <c r="M36" s="39">
        <f t="shared" si="4"/>
        <v>0.23668204013612498</v>
      </c>
      <c r="N36" s="4">
        <f t="shared" si="12"/>
        <v>18</v>
      </c>
      <c r="O36" s="30">
        <f t="shared" si="5"/>
        <v>2072.1406554255132</v>
      </c>
      <c r="P36" s="30">
        <f>IF(B36="","",IF(N36&lt;'Decrements and Parameters'!$G$7,0,MIN(Curr_Salary*(1+$C$17)^(N36-Completed_yrs_service)*(N36+1)*Salary_Percentage,$F$16)*($L36*($M36-M36*$C36))))</f>
        <v>23460.989948069946</v>
      </c>
      <c r="Q36" s="30">
        <f t="shared" si="13"/>
        <v>25533.130603495458</v>
      </c>
      <c r="R36" s="32">
        <f>IF(B36="","",1/(1+'Decrements and Parameters'!$G$6)^(F36-Completed_yrs_service+1))</f>
        <v>0.47256936575507386</v>
      </c>
      <c r="T36" s="4">
        <f>IF(B36&lt;Retirement_Age,VLOOKUP(B36,'Decrements and Parameters'!$G$16:$J$78,4,FALSE),IF(B36=Retirement_Age,1,""))</f>
        <v>0.02</v>
      </c>
      <c r="U36" s="39">
        <f t="shared" si="6"/>
        <v>0.71606371182893147</v>
      </c>
      <c r="V36" s="4">
        <f t="shared" si="14"/>
        <v>18</v>
      </c>
      <c r="W36" s="30">
        <f t="shared" si="7"/>
        <v>6269.1057095090355</v>
      </c>
      <c r="X36" s="30">
        <f>IF(B36="","",IF(V36&lt;'Decrements and Parameters'!$H$7,0,MIN(Curr_Salary*(1+$C$17)^(V36-Completed_yrs_service)*(V36+1)*Salary_Percentage,$F$16)*$T36*($U36-U36*$C36)))</f>
        <v>14195.89212238845</v>
      </c>
      <c r="Y36" s="30">
        <f t="shared" si="8"/>
        <v>20464.997831897486</v>
      </c>
      <c r="Z36" s="32">
        <f>IF(B36="","",1/(1+'Decrements and Parameters'!$H$6)^(F36-Completed_yrs_service+1))</f>
        <v>0.47256936575507386</v>
      </c>
      <c r="AA36" s="79"/>
      <c r="AB36" s="30">
        <f t="shared" si="9"/>
        <v>1000000</v>
      </c>
      <c r="AD36" s="150">
        <f t="shared" si="15"/>
        <v>1</v>
      </c>
      <c r="AE36" s="150"/>
    </row>
    <row r="37" spans="2:31" x14ac:dyDescent="0.25">
      <c r="B37" s="4">
        <f t="shared" si="10"/>
        <v>49</v>
      </c>
      <c r="C37" s="38">
        <f>IF(B37&gt;Retirement_Age,"",VLOOKUP(B37,'Decrements and Parameters'!$B$16:$D$78,IF($C$13="M",2,3),FALSE)*'Decrements and Parameters'!$F$5)</f>
        <v>9.4115768281415688E-3</v>
      </c>
      <c r="D37" s="39">
        <f>IF(B37&lt;Retirement_Age,VLOOKUP(B37,'Decrements and Parameters'!$G$16:$J$78,2,FALSE),IF(B37=Retirement_Age,1,""))</f>
        <v>0</v>
      </c>
      <c r="E37" s="39">
        <f t="shared" si="0"/>
        <v>0.92298301848185993</v>
      </c>
      <c r="F37" s="4">
        <f t="shared" si="1"/>
        <v>19</v>
      </c>
      <c r="G37" s="30">
        <f t="shared" si="11"/>
        <v>8686.7255895120343</v>
      </c>
      <c r="H37" s="30">
        <f>IF(B37="","",IF(F37&lt;'Decrements and Parameters'!$F$7,0,MIN(Curr_Salary*(1+$C$17)^(F37-Completed_yrs_service)*(F37+1)*Salary_Percentage,$F$16)*($D37*($E37*(1-$C37)))))</f>
        <v>0</v>
      </c>
      <c r="I37" s="30">
        <f t="shared" si="2"/>
        <v>8686.7255895120343</v>
      </c>
      <c r="J37" s="32">
        <f t="shared" si="3"/>
        <v>0.44793304810907481</v>
      </c>
      <c r="L37" s="4">
        <f>IF(B37&lt;Retirement_Age,VLOOKUP(B37,'Decrements and Parameters'!$G$16:$J$78,3,FALSE),IF(B37=Retirement_Age,1,""))</f>
        <v>0.1</v>
      </c>
      <c r="M37" s="39">
        <f t="shared" si="4"/>
        <v>0.21114890953262955</v>
      </c>
      <c r="N37" s="4">
        <f t="shared" si="12"/>
        <v>19</v>
      </c>
      <c r="O37" s="30">
        <f t="shared" si="5"/>
        <v>1987.2441842446567</v>
      </c>
      <c r="P37" s="30">
        <f>IF(B37="","",IF(N37&lt;'Decrements and Parameters'!$G$7,0,MIN(Curr_Salary*(1+$C$17)^(N37-Completed_yrs_service)*(N37+1)*Salary_Percentage,$F$16)*($L37*($M37-M37*$C37))))</f>
        <v>20916.166534838492</v>
      </c>
      <c r="Q37" s="30">
        <f t="shared" si="13"/>
        <v>22903.410719083149</v>
      </c>
      <c r="R37" s="32">
        <f>IF(B37="","",1/(1+'Decrements and Parameters'!$G$6)^(F37-Completed_yrs_service+1))</f>
        <v>0.44793304810907481</v>
      </c>
      <c r="T37" s="4">
        <f>IF(B37&lt;Retirement_Age,VLOOKUP(B37,'Decrements and Parameters'!$G$16:$J$78,4,FALSE),IF(B37=Retirement_Age,1,""))</f>
        <v>0.02</v>
      </c>
      <c r="U37" s="39">
        <f t="shared" si="6"/>
        <v>0.69559871399703399</v>
      </c>
      <c r="V37" s="4">
        <f t="shared" si="14"/>
        <v>19</v>
      </c>
      <c r="W37" s="30">
        <f t="shared" si="7"/>
        <v>6546.6807383395599</v>
      </c>
      <c r="X37" s="30">
        <f>IF(B37="","",IF(V37&lt;'Decrements and Parameters'!$H$7,0,MIN(Curr_Salary*(1+$C$17)^(V37-Completed_yrs_service)*(V37+1)*Salary_Percentage,$F$16)*$T37*($U37-U37*$C37)))</f>
        <v>13781.040665173889</v>
      </c>
      <c r="Y37" s="30">
        <f t="shared" si="8"/>
        <v>20327.721403513449</v>
      </c>
      <c r="Z37" s="32">
        <f>IF(B37="","",1/(1+'Decrements and Parameters'!$H$6)^(F37-Completed_yrs_service+1))</f>
        <v>0.44793304810907481</v>
      </c>
      <c r="AA37" s="79"/>
      <c r="AB37" s="30">
        <f t="shared" si="9"/>
        <v>1000000</v>
      </c>
      <c r="AD37" s="150">
        <f t="shared" si="15"/>
        <v>1</v>
      </c>
      <c r="AE37" s="150"/>
    </row>
    <row r="38" spans="2:31" x14ac:dyDescent="0.25">
      <c r="B38" s="4">
        <f t="shared" si="10"/>
        <v>50</v>
      </c>
      <c r="C38" s="38">
        <f>IF(B38&gt;Retirement_Age,"",VLOOKUP(B38,'Decrements and Parameters'!$B$16:$D$78,IF($C$13="M",2,3),FALSE)*'Decrements and Parameters'!$F$5)</f>
        <v>1.0117445090252187E-2</v>
      </c>
      <c r="D38" s="39">
        <f>IF(B38&lt;Retirement_Age,VLOOKUP(B38,'Decrements and Parameters'!$G$16:$J$78,2,FALSE),IF(B38=Retirement_Age,1,""))</f>
        <v>0</v>
      </c>
      <c r="E38" s="39">
        <f t="shared" si="0"/>
        <v>0.91429629289234793</v>
      </c>
      <c r="F38" s="4">
        <f t="shared" si="1"/>
        <v>20</v>
      </c>
      <c r="G38" s="30">
        <f t="shared" si="11"/>
        <v>9250.3425395594622</v>
      </c>
      <c r="H38" s="30">
        <f>IF(B38="","",IF(F38&lt;'Decrements and Parameters'!$F$7,0,MIN(Curr_Salary*(1+$C$17)^(F38-Completed_yrs_service)*(F38+1)*Salary_Percentage,$F$16)*($D38*($E38*(1-$C38)))))</f>
        <v>0</v>
      </c>
      <c r="I38" s="30">
        <f t="shared" si="2"/>
        <v>9250.3425395594622</v>
      </c>
      <c r="J38" s="32">
        <f t="shared" si="3"/>
        <v>0.4245810882550472</v>
      </c>
      <c r="L38" s="4">
        <f>IF(B38&lt;Retirement_Age,VLOOKUP(B38,'Decrements and Parameters'!$G$16:$J$78,3,FALSE),IF(B38=Retirement_Age,1,""))</f>
        <v>0.1</v>
      </c>
      <c r="M38" s="39">
        <f t="shared" si="4"/>
        <v>0.18824549881354641</v>
      </c>
      <c r="N38" s="4">
        <f t="shared" si="12"/>
        <v>20</v>
      </c>
      <c r="O38" s="30">
        <f t="shared" si="5"/>
        <v>1904.563497733189</v>
      </c>
      <c r="P38" s="30">
        <f>IF(B38="","",IF(N38&lt;'Decrements and Parameters'!$G$7,0,MIN(Curr_Salary*(1+$C$17)^(N38-Completed_yrs_service)*(N38+1)*Salary_Percentage,$F$16)*($L38*($M38-M38*$C38))))</f>
        <v>18634.093531581322</v>
      </c>
      <c r="Q38" s="30">
        <f t="shared" si="13"/>
        <v>20538.657029314512</v>
      </c>
      <c r="R38" s="32">
        <f>IF(B38="","",1/(1+'Decrements and Parameters'!$G$6)^(F38-Completed_yrs_service+1))</f>
        <v>0.4245810882550472</v>
      </c>
      <c r="T38" s="4">
        <f>IF(B38&lt;Retirement_Age,VLOOKUP(B38,'Decrements and Parameters'!$G$16:$J$78,4,FALSE),IF(B38=Retirement_Age,1,""))</f>
        <v>0.02</v>
      </c>
      <c r="U38" s="39">
        <f t="shared" si="6"/>
        <v>0.67527099259352052</v>
      </c>
      <c r="V38" s="4">
        <f t="shared" si="14"/>
        <v>20</v>
      </c>
      <c r="W38" s="30">
        <f t="shared" si="7"/>
        <v>6832.0171886050357</v>
      </c>
      <c r="X38" s="30">
        <f>IF(B38="","",IF(V38&lt;'Decrements and Parameters'!$H$7,0,MIN(Curr_Salary*(1+$C$17)^(V38-Completed_yrs_service)*(V38+1)*Salary_Percentage,$F$16)*$T38*($U38-U38*$C38)))</f>
        <v>13368.779508098309</v>
      </c>
      <c r="Y38" s="30">
        <f t="shared" si="8"/>
        <v>20200.796696703343</v>
      </c>
      <c r="Z38" s="32">
        <f>IF(B38="","",1/(1+'Decrements and Parameters'!$H$6)^(F38-Completed_yrs_service+1))</f>
        <v>0.4245810882550472</v>
      </c>
      <c r="AA38" s="79"/>
      <c r="AB38" s="30">
        <f t="shared" si="9"/>
        <v>1000000</v>
      </c>
      <c r="AD38" s="150">
        <f t="shared" si="15"/>
        <v>1</v>
      </c>
      <c r="AE38" s="150"/>
    </row>
    <row r="39" spans="2:31" x14ac:dyDescent="0.25">
      <c r="B39" s="4">
        <f t="shared" si="10"/>
        <v>51</v>
      </c>
      <c r="C39" s="38">
        <f>IF(B39&gt;Retirement_Age,"",VLOOKUP(B39,'Decrements and Parameters'!$B$16:$D$78,IF($C$13="M",2,3),FALSE)*'Decrements and Parameters'!$F$5)</f>
        <v>1.08762534720211E-2</v>
      </c>
      <c r="D39" s="39">
        <f>IF(B39&lt;Retirement_Age,VLOOKUP(B39,'Decrements and Parameters'!$G$16:$J$78,2,FALSE),IF(B39=Retirement_Age,1,""))</f>
        <v>0</v>
      </c>
      <c r="E39" s="39">
        <f t="shared" si="0"/>
        <v>0.90504595035278845</v>
      </c>
      <c r="F39" s="4">
        <f t="shared" si="1"/>
        <v>21</v>
      </c>
      <c r="G39" s="30">
        <f t="shared" si="11"/>
        <v>9843.5091598631516</v>
      </c>
      <c r="H39" s="30">
        <f>IF(B39="","",IF(F39&lt;'Decrements and Parameters'!$F$7,0,MIN(Curr_Salary*(1+$C$17)^(F39-Completed_yrs_service)*(F39+1)*Salary_Percentage,$F$16)*($D39*($E39*(1-$C39)))))</f>
        <v>0</v>
      </c>
      <c r="I39" s="30">
        <f t="shared" si="2"/>
        <v>9843.5091598631516</v>
      </c>
      <c r="J39" s="32">
        <f t="shared" si="3"/>
        <v>0.40244652915170354</v>
      </c>
      <c r="L39" s="4">
        <f>IF(B39&lt;Retirement_Age,VLOOKUP(B39,'Decrements and Parameters'!$G$16:$J$78,3,FALSE),IF(B39=Retirement_Age,1,""))</f>
        <v>0.1</v>
      </c>
      <c r="M39" s="39">
        <f t="shared" si="4"/>
        <v>0.1677068417842319</v>
      </c>
      <c r="N39" s="4">
        <f t="shared" si="12"/>
        <v>21</v>
      </c>
      <c r="O39" s="30">
        <f t="shared" si="5"/>
        <v>1824.0221202374455</v>
      </c>
      <c r="P39" s="30">
        <f>IF(B39="","",IF(N39&lt;'Decrements and Parameters'!$G$7,0,MIN(Curr_Salary*(1+$C$17)^(N39-Completed_yrs_service)*(N39+1)*Salary_Percentage,$F$16)*($L39*($M39-M39*$C39))))</f>
        <v>16588.281966399445</v>
      </c>
      <c r="Q39" s="30">
        <f t="shared" si="13"/>
        <v>18412.30408663689</v>
      </c>
      <c r="R39" s="32">
        <f>IF(B39="","",1/(1+'Decrements and Parameters'!$G$6)^(F39-Completed_yrs_service+1))</f>
        <v>0.40244652915170354</v>
      </c>
      <c r="T39" s="4">
        <f>IF(B39&lt;Retirement_Age,VLOOKUP(B39,'Decrements and Parameters'!$G$16:$J$78,4,FALSE),IF(B39=Retirement_Age,1,""))</f>
        <v>0.02</v>
      </c>
      <c r="U39" s="39">
        <f t="shared" si="6"/>
        <v>0.65507019589681714</v>
      </c>
      <c r="V39" s="4">
        <f t="shared" si="14"/>
        <v>21</v>
      </c>
      <c r="W39" s="30">
        <f t="shared" si="7"/>
        <v>7124.7094925402998</v>
      </c>
      <c r="X39" s="30">
        <f>IF(B39="","",IF(V39&lt;'Decrements and Parameters'!$H$7,0,MIN(Curr_Salary*(1+$C$17)^(V39-Completed_yrs_service)*(V39+1)*Salary_Percentage,$F$16)*$T39*($U39-U39*$C39)))</f>
        <v>12958.909728085537</v>
      </c>
      <c r="Y39" s="30">
        <f t="shared" si="8"/>
        <v>20083.619220625835</v>
      </c>
      <c r="Z39" s="32">
        <f>IF(B39="","",1/(1+'Decrements and Parameters'!$H$6)^(F39-Completed_yrs_service+1))</f>
        <v>0.40244652915170354</v>
      </c>
      <c r="AA39" s="79"/>
      <c r="AB39" s="30">
        <f t="shared" si="9"/>
        <v>1000000</v>
      </c>
      <c r="AD39" s="150">
        <f t="shared" si="15"/>
        <v>1</v>
      </c>
      <c r="AE39" s="150"/>
    </row>
    <row r="40" spans="2:31" x14ac:dyDescent="0.25">
      <c r="B40" s="4">
        <f t="shared" si="10"/>
        <v>52</v>
      </c>
      <c r="C40" s="38">
        <f>IF(B40&gt;Retirement_Age,"",VLOOKUP(B40,'Decrements and Parameters'!$B$16:$D$78,IF($C$13="M",2,3),FALSE)*'Decrements and Parameters'!$F$5)</f>
        <v>1.1691972482422682E-2</v>
      </c>
      <c r="D40" s="39">
        <f>IF(B40&lt;Retirement_Age,VLOOKUP(B40,'Decrements and Parameters'!$G$16:$J$78,2,FALSE),IF(B40=Retirement_Age,1,""))</f>
        <v>0</v>
      </c>
      <c r="E40" s="39">
        <f t="shared" si="0"/>
        <v>0.89520244119292525</v>
      </c>
      <c r="F40" s="4">
        <f t="shared" si="1"/>
        <v>22</v>
      </c>
      <c r="G40" s="30">
        <f t="shared" si="11"/>
        <v>10466.68230862529</v>
      </c>
      <c r="H40" s="30">
        <f>IF(B40="","",IF(F40&lt;'Decrements and Parameters'!$F$7,0,MIN(Curr_Salary*(1+$C$17)^(F40-Completed_yrs_service)*(F40+1)*Salary_Percentage,$F$16)*($D40*($E40*(1-$C40)))))</f>
        <v>0</v>
      </c>
      <c r="I40" s="30">
        <f t="shared" si="2"/>
        <v>10466.68230862529</v>
      </c>
      <c r="J40" s="32">
        <f t="shared" si="3"/>
        <v>0.38146590440919764</v>
      </c>
      <c r="L40" s="4">
        <f>IF(B40&lt;Retirement_Age,VLOOKUP(B40,'Decrements and Parameters'!$G$16:$J$78,3,FALSE),IF(B40=Retirement_Age,1,""))</f>
        <v>0.1</v>
      </c>
      <c r="M40" s="39">
        <f t="shared" si="4"/>
        <v>0.14929453769759501</v>
      </c>
      <c r="N40" s="4">
        <f t="shared" si="12"/>
        <v>22</v>
      </c>
      <c r="O40" s="30">
        <f t="shared" si="5"/>
        <v>1745.5476265362965</v>
      </c>
      <c r="P40" s="30">
        <f>IF(B40="","",IF(N40&lt;'Decrements and Parameters'!$G$7,0,MIN(Curr_Salary*(1+$C$17)^(N40-Completed_yrs_service)*(N40+1)*Salary_Percentage,$F$16)*($L40*($M40-M40*$C40))))</f>
        <v>14754.899007105872</v>
      </c>
      <c r="Q40" s="30">
        <f t="shared" si="13"/>
        <v>16500.446633642168</v>
      </c>
      <c r="R40" s="32">
        <f>IF(B40="","",1/(1+'Decrements and Parameters'!$G$6)^(F40-Completed_yrs_service+1))</f>
        <v>0.38146590440919764</v>
      </c>
      <c r="T40" s="4">
        <f>IF(B40&lt;Retirement_Age,VLOOKUP(B40,'Decrements and Parameters'!$G$16:$J$78,4,FALSE),IF(B40=Retirement_Age,1,""))</f>
        <v>0.02</v>
      </c>
      <c r="U40" s="39">
        <f t="shared" si="6"/>
        <v>0.63498657667619129</v>
      </c>
      <c r="V40" s="4">
        <f t="shared" si="14"/>
        <v>22</v>
      </c>
      <c r="W40" s="30">
        <f t="shared" si="7"/>
        <v>7424.2455812058088</v>
      </c>
      <c r="X40" s="30">
        <f>IF(B40="","",IF(V40&lt;'Decrements and Parameters'!$H$7,0,MIN(Curr_Salary*(1+$C$17)^(V40-Completed_yrs_service)*(V40+1)*Salary_Percentage,$F$16)*$T40*($U40-U40*$C40)))</f>
        <v>12551.246621899711</v>
      </c>
      <c r="Y40" s="30">
        <f t="shared" si="8"/>
        <v>19975.492203105518</v>
      </c>
      <c r="Z40" s="32">
        <f>IF(B40="","",1/(1+'Decrements and Parameters'!$H$6)^(F40-Completed_yrs_service+1))</f>
        <v>0.38146590440919764</v>
      </c>
      <c r="AA40" s="79"/>
      <c r="AB40" s="30">
        <f t="shared" si="9"/>
        <v>1000000</v>
      </c>
      <c r="AD40" s="150">
        <f t="shared" si="15"/>
        <v>1</v>
      </c>
      <c r="AE40" s="150"/>
    </row>
    <row r="41" spans="2:31" x14ac:dyDescent="0.25">
      <c r="B41" s="4">
        <f t="shared" si="10"/>
        <v>53</v>
      </c>
      <c r="C41" s="38">
        <f>IF(B41&gt;Retirement_Age,"",VLOOKUP(B41,'Decrements and Parameters'!$B$16:$D$78,IF($C$13="M",2,3),FALSE)*'Decrements and Parameters'!$F$5)</f>
        <v>1.2568870418604383E-2</v>
      </c>
      <c r="D41" s="39">
        <f>IF(B41&lt;Retirement_Age,VLOOKUP(B41,'Decrements and Parameters'!$G$16:$J$78,2,FALSE),IF(B41=Retirement_Age,1,""))</f>
        <v>0</v>
      </c>
      <c r="E41" s="39">
        <f t="shared" si="0"/>
        <v>0.88473575888429989</v>
      </c>
      <c r="F41" s="4">
        <f t="shared" si="1"/>
        <v>23</v>
      </c>
      <c r="G41" s="30">
        <f t="shared" si="11"/>
        <v>11120.129108122377</v>
      </c>
      <c r="H41" s="30">
        <f>IF(B41="","",IF(F41&lt;'Decrements and Parameters'!$F$7,0,MIN(Curr_Salary*(1+$C$17)^(F41-Completed_yrs_service)*(F41+1)*Salary_Percentage,$F$16)*($D41*($E41*(1-$C41)))))</f>
        <v>0</v>
      </c>
      <c r="I41" s="30">
        <f t="shared" si="2"/>
        <v>11120.129108122377</v>
      </c>
      <c r="J41" s="32">
        <f t="shared" si="3"/>
        <v>0.36157905631203574</v>
      </c>
      <c r="L41" s="4">
        <f>IF(B41&lt;Retirement_Age,VLOOKUP(B41,'Decrements and Parameters'!$G$16:$J$78,3,FALSE),IF(B41=Retirement_Age,1,""))</f>
        <v>0.1</v>
      </c>
      <c r="M41" s="39">
        <f t="shared" si="4"/>
        <v>0.13279409106395285</v>
      </c>
      <c r="N41" s="4">
        <f t="shared" si="12"/>
        <v>23</v>
      </c>
      <c r="O41" s="30">
        <f t="shared" si="5"/>
        <v>1669.0717229391737</v>
      </c>
      <c r="P41" s="30">
        <f>IF(B41="","",IF(N41&lt;'Decrements and Parameters'!$G$7,0,MIN(Curr_Salary*(1+$C$17)^(N41-Completed_yrs_service)*(N41+1)*Salary_Percentage,$F$16)*($L41*($M41-M41*$C41))))</f>
        <v>13112.501934101369</v>
      </c>
      <c r="Q41" s="30">
        <f t="shared" si="13"/>
        <v>14781.573657040542</v>
      </c>
      <c r="R41" s="32">
        <f>IF(B41="","",1/(1+'Decrements and Parameters'!$G$6)^(F41-Completed_yrs_service+1))</f>
        <v>0.36157905631203574</v>
      </c>
      <c r="T41" s="4">
        <f>IF(B41&lt;Retirement_Age,VLOOKUP(B41,'Decrements and Parameters'!$G$16:$J$78,4,FALSE),IF(B41=Retirement_Age,1,""))</f>
        <v>0.02</v>
      </c>
      <c r="U41" s="39">
        <f t="shared" si="6"/>
        <v>0.61501108447308572</v>
      </c>
      <c r="V41" s="4">
        <f t="shared" si="14"/>
        <v>23</v>
      </c>
      <c r="W41" s="30">
        <f t="shared" si="7"/>
        <v>7729.9946267475689</v>
      </c>
      <c r="X41" s="30">
        <f>IF(B41="","",IF(V41&lt;'Decrements and Parameters'!$H$7,0,MIN(Curr_Salary*(1+$C$17)^(V41-Completed_yrs_service)*(V41+1)*Salary_Percentage,$F$16)*$T41*($U41-U41*$C41)))</f>
        <v>12145.621796926762</v>
      </c>
      <c r="Y41" s="30">
        <f t="shared" si="8"/>
        <v>19875.616423674332</v>
      </c>
      <c r="Z41" s="32">
        <f>IF(B41="","",1/(1+'Decrements and Parameters'!$H$6)^(F41-Completed_yrs_service+1))</f>
        <v>0.36157905631203574</v>
      </c>
      <c r="AA41" s="79"/>
      <c r="AB41" s="30">
        <f t="shared" si="9"/>
        <v>1000000</v>
      </c>
      <c r="AD41" s="150">
        <f t="shared" si="15"/>
        <v>1</v>
      </c>
      <c r="AE41" s="150"/>
    </row>
    <row r="42" spans="2:31" x14ac:dyDescent="0.25">
      <c r="B42" s="4">
        <f t="shared" si="10"/>
        <v>54</v>
      </c>
      <c r="C42" s="38">
        <f>IF(B42&gt;Retirement_Age,"",VLOOKUP(B42,'Decrements and Parameters'!$B$16:$D$78,IF($C$13="M",2,3),FALSE)*'Decrements and Parameters'!$F$5)</f>
        <v>1.3511535699999711E-2</v>
      </c>
      <c r="D42" s="39">
        <f>IF(B42&lt;Retirement_Age,VLOOKUP(B42,'Decrements and Parameters'!$G$16:$J$78,2,FALSE),IF(B42=Retirement_Age,1,""))</f>
        <v>0</v>
      </c>
      <c r="E42" s="39">
        <f t="shared" si="0"/>
        <v>0.87361562977617746</v>
      </c>
      <c r="F42" s="4">
        <f t="shared" si="1"/>
        <v>24</v>
      </c>
      <c r="G42" s="30">
        <f t="shared" si="11"/>
        <v>11803.888769798552</v>
      </c>
      <c r="H42" s="30">
        <f>IF(B42="","",IF(F42&lt;'Decrements and Parameters'!$F$7,0,MIN(Curr_Salary*(1+$C$17)^(F42-Completed_yrs_service)*(F42+1)*Salary_Percentage,$F$16)*($D42*($E42*(1-$C42)))))</f>
        <v>0</v>
      </c>
      <c r="I42" s="30">
        <f t="shared" si="2"/>
        <v>11803.888769798552</v>
      </c>
      <c r="J42" s="32">
        <f t="shared" si="3"/>
        <v>0.34272896332894381</v>
      </c>
      <c r="L42" s="4">
        <f>IF(B42&lt;Retirement_Age,VLOOKUP(B42,'Decrements and Parameters'!$G$16:$J$78,3,FALSE),IF(B42=Retirement_Age,1,""))</f>
        <v>0.1</v>
      </c>
      <c r="M42" s="39">
        <f t="shared" si="4"/>
        <v>0.11801251740691231</v>
      </c>
      <c r="N42" s="4">
        <f t="shared" si="12"/>
        <v>24</v>
      </c>
      <c r="O42" s="30">
        <f t="shared" si="5"/>
        <v>1594.530341990333</v>
      </c>
      <c r="P42" s="30">
        <f>IF(B42="","",IF(N42&lt;'Decrements and Parameters'!$G$7,0,MIN(Curr_Salary*(1+$C$17)^(N42-Completed_yrs_service)*(N42+1)*Salary_Percentage,$F$16)*($L42*($M42-M42*$C42))))</f>
        <v>11641.798706492198</v>
      </c>
      <c r="Q42" s="30">
        <f t="shared" si="13"/>
        <v>13236.32904848253</v>
      </c>
      <c r="R42" s="32">
        <f>IF(B42="","",1/(1+'Decrements and Parameters'!$G$6)^(F42-Completed_yrs_service+1))</f>
        <v>0.34272896332894381</v>
      </c>
      <c r="T42" s="4">
        <f>IF(B42&lt;Retirement_Age,VLOOKUP(B42,'Decrements and Parameters'!$G$16:$J$78,4,FALSE),IF(B42=Retirement_Age,1,""))</f>
        <v>0.02</v>
      </c>
      <c r="U42" s="39">
        <f t="shared" si="6"/>
        <v>0.59513546804941131</v>
      </c>
      <c r="V42" s="4">
        <f t="shared" si="14"/>
        <v>24</v>
      </c>
      <c r="W42" s="30">
        <f t="shared" si="7"/>
        <v>8041.1941228856585</v>
      </c>
      <c r="X42" s="30">
        <f>IF(B42="","",IF(V42&lt;'Decrements and Parameters'!$H$7,0,MIN(Curr_Salary*(1+$C$17)^(V42-Completed_yrs_service)*(V42+1)*Salary_Percentage,$F$16)*$T42*($U42-U42*$C42)))</f>
        <v>11741.885478530514</v>
      </c>
      <c r="Y42" s="30">
        <f t="shared" si="8"/>
        <v>19783.079601416171</v>
      </c>
      <c r="Z42" s="32">
        <f>IF(B42="","",1/(1+'Decrements and Parameters'!$H$6)^(F42-Completed_yrs_service+1))</f>
        <v>0.34272896332894381</v>
      </c>
      <c r="AA42" s="79"/>
      <c r="AB42" s="30">
        <f t="shared" si="9"/>
        <v>1000000</v>
      </c>
      <c r="AD42" s="150">
        <f t="shared" si="15"/>
        <v>1</v>
      </c>
      <c r="AE42" s="150"/>
    </row>
    <row r="43" spans="2:31" x14ac:dyDescent="0.25">
      <c r="B43" s="4">
        <f t="shared" si="10"/>
        <v>55</v>
      </c>
      <c r="C43" s="38">
        <f>IF(B43&gt;Retirement_Age,"",VLOOKUP(B43,'Decrements and Parameters'!$B$16:$D$78,IF($C$13="M",2,3),FALSE)*'Decrements and Parameters'!$F$5)</f>
        <v>1.4524900877499688E-2</v>
      </c>
      <c r="D43" s="39">
        <f>IF(B43&lt;Retirement_Age,VLOOKUP(B43,'Decrements and Parameters'!$G$16:$J$78,2,FALSE),IF(B43=Retirement_Age,1,""))</f>
        <v>0</v>
      </c>
      <c r="E43" s="39">
        <f t="shared" si="0"/>
        <v>0.86181174100637892</v>
      </c>
      <c r="F43" s="4">
        <f t="shared" si="1"/>
        <v>25</v>
      </c>
      <c r="G43" s="30">
        <f t="shared" si="11"/>
        <v>12517.730113183086</v>
      </c>
      <c r="H43" s="30">
        <f>IF(B43="","",IF(F43&lt;'Decrements and Parameters'!$F$7,0,MIN(Curr_Salary*(1+$C$17)^(F43-Completed_yrs_service)*(F43+1)*Salary_Percentage,$F$16)*($D43*($E43*(1-$C43)))))</f>
        <v>0</v>
      </c>
      <c r="I43" s="30">
        <f t="shared" si="2"/>
        <v>12517.730113183086</v>
      </c>
      <c r="J43" s="32">
        <f t="shared" si="3"/>
        <v>0.32486157661511261</v>
      </c>
      <c r="L43" s="4">
        <f>IF(B43&lt;Retirement_Age,VLOOKUP(B43,'Decrements and Parameters'!$G$16:$J$78,3,FALSE),IF(B43=Retirement_Age,1,""))</f>
        <v>0.1</v>
      </c>
      <c r="M43" s="39">
        <f t="shared" si="4"/>
        <v>0.10477618835842978</v>
      </c>
      <c r="N43" s="4">
        <f t="shared" si="12"/>
        <v>25</v>
      </c>
      <c r="O43" s="30">
        <f t="shared" si="5"/>
        <v>1521.8637502284291</v>
      </c>
      <c r="P43" s="30">
        <f>IF(B43="","",IF(N43&lt;'Decrements and Parameters'!$G$7,0,MIN(Curr_Salary*(1+$C$17)^(N43-Completed_yrs_service)*(N43+1)*Salary_Percentage,$F$16)*($L43*($M43-M43*$C43))))</f>
        <v>10325.432460820135</v>
      </c>
      <c r="Q43" s="30">
        <f t="shared" si="13"/>
        <v>11847.296211048564</v>
      </c>
      <c r="R43" s="32">
        <f>IF(B43="","",1/(1+'Decrements and Parameters'!$G$6)^(F43-Completed_yrs_service+1))</f>
        <v>0.32486157661511261</v>
      </c>
      <c r="T43" s="4">
        <f>IF(B43&lt;Retirement_Age,VLOOKUP(B43,'Decrements and Parameters'!$G$16:$J$78,4,FALSE),IF(B43=Retirement_Age,1,""))</f>
        <v>0.02</v>
      </c>
      <c r="U43" s="39">
        <f t="shared" si="6"/>
        <v>0.57535238844799508</v>
      </c>
      <c r="V43" s="4">
        <f t="shared" si="14"/>
        <v>25</v>
      </c>
      <c r="W43" s="30">
        <f t="shared" si="7"/>
        <v>8356.9364118398244</v>
      </c>
      <c r="X43" s="30">
        <f>IF(B43="","",IF(V43&lt;'Decrements and Parameters'!$H$7,0,MIN(Curr_Salary*(1+$C$17)^(V43-Completed_yrs_service)*(V43+1)*Salary_Percentage,$F$16)*$T43*($U43-U43*$C43)))</f>
        <v>11339.909040723103</v>
      </c>
      <c r="Y43" s="30">
        <f t="shared" si="8"/>
        <v>19696.845452562928</v>
      </c>
      <c r="Z43" s="32">
        <f>IF(B43="","",1/(1+'Decrements and Parameters'!$H$6)^(F43-Completed_yrs_service+1))</f>
        <v>0.32486157661511261</v>
      </c>
      <c r="AA43" s="79"/>
      <c r="AB43" s="30">
        <f t="shared" si="9"/>
        <v>1000000</v>
      </c>
      <c r="AD43" s="150">
        <f t="shared" si="15"/>
        <v>1</v>
      </c>
      <c r="AE43" s="150"/>
    </row>
    <row r="44" spans="2:31" x14ac:dyDescent="0.25">
      <c r="B44" s="4">
        <f t="shared" si="10"/>
        <v>56</v>
      </c>
      <c r="C44" s="38">
        <f>IF(B44&gt;Retirement_Age,"",VLOOKUP(B44,'Decrements and Parameters'!$B$16:$D$78,IF($C$13="M",2,3),FALSE)*'Decrements and Parameters'!$F$5)</f>
        <v>1.5614268443312164E-2</v>
      </c>
      <c r="D44" s="39">
        <f>IF(B44&lt;Retirement_Age,VLOOKUP(B44,'Decrements and Parameters'!$G$16:$J$78,2,FALSE),IF(B44=Retirement_Age,1,""))</f>
        <v>0</v>
      </c>
      <c r="E44" s="39">
        <f t="shared" si="0"/>
        <v>0.84929401089319578</v>
      </c>
      <c r="F44" s="4">
        <f t="shared" si="1"/>
        <v>26</v>
      </c>
      <c r="G44" s="30">
        <f t="shared" si="11"/>
        <v>13261.104673383643</v>
      </c>
      <c r="H44" s="30">
        <f>IF(B44="","",IF(F44&lt;'Decrements and Parameters'!$F$7,0,MIN(Curr_Salary*(1+$C$17)^(F44-Completed_yrs_service)*(F44+1)*Salary_Percentage,$F$16)*($D44*($E44*(1-$C44)))))</f>
        <v>0</v>
      </c>
      <c r="I44" s="30">
        <f t="shared" si="2"/>
        <v>13261.104673383643</v>
      </c>
      <c r="J44" s="32">
        <f t="shared" si="3"/>
        <v>0.30792566503802149</v>
      </c>
      <c r="L44" s="4">
        <f>IF(B44&lt;Retirement_Age,VLOOKUP(B44,'Decrements and Parameters'!$G$16:$J$78,3,FALSE),IF(B44=Retirement_Age,1,""))</f>
        <v>0.1</v>
      </c>
      <c r="M44" s="39">
        <f t="shared" si="4"/>
        <v>9.2928892147381217E-2</v>
      </c>
      <c r="N44" s="4">
        <f t="shared" si="12"/>
        <v>26</v>
      </c>
      <c r="O44" s="30">
        <f t="shared" si="5"/>
        <v>1451.016668128814</v>
      </c>
      <c r="P44" s="30">
        <f>IF(B44="","",IF(N44&lt;'Decrements and Parameters'!$G$7,0,MIN(Curr_Salary*(1+$C$17)^(N44-Completed_yrs_service)*(N44+1)*Salary_Percentage,$F$16)*($L44*($M44-M44*$C44))))</f>
        <v>9147.7875479252416</v>
      </c>
      <c r="Q44" s="30">
        <f t="shared" si="13"/>
        <v>10598.804216054055</v>
      </c>
      <c r="R44" s="32">
        <f>IF(B44="","",1/(1+'Decrements and Parameters'!$G$6)^(F44-Completed_yrs_service+1))</f>
        <v>0.30792566503802149</v>
      </c>
      <c r="T44" s="4">
        <f>IF(B44&lt;Retirement_Age,VLOOKUP(B44,'Decrements and Parameters'!$G$16:$J$78,4,FALSE),IF(B44=Retirement_Age,1,""))</f>
        <v>0.02</v>
      </c>
      <c r="U44" s="39">
        <f t="shared" si="6"/>
        <v>0.55565554299543207</v>
      </c>
      <c r="V44" s="4">
        <f t="shared" si="14"/>
        <v>26</v>
      </c>
      <c r="W44" s="30">
        <f t="shared" si="7"/>
        <v>8676.1548103450605</v>
      </c>
      <c r="X44" s="30">
        <f>IF(B44="","",IF(V44&lt;'Decrements and Parameters'!$H$7,0,MIN(Curr_Salary*(1+$C$17)^(V44-Completed_yrs_service)*(V44+1)*Salary_Percentage,$F$16)*$T44*($U44-U44*$C44)))</f>
        <v>10939.587763701742</v>
      </c>
      <c r="Y44" s="30">
        <f t="shared" si="8"/>
        <v>19615.742574046802</v>
      </c>
      <c r="Z44" s="32">
        <f>IF(B44="","",1/(1+'Decrements and Parameters'!$H$6)^(F44-Completed_yrs_service+1))</f>
        <v>0.30792566503802149</v>
      </c>
      <c r="AA44" s="79"/>
      <c r="AB44" s="30">
        <f t="shared" si="9"/>
        <v>1000000</v>
      </c>
      <c r="AD44" s="150">
        <f t="shared" si="15"/>
        <v>1</v>
      </c>
      <c r="AE44" s="150"/>
    </row>
    <row r="45" spans="2:31" x14ac:dyDescent="0.25">
      <c r="B45" s="4">
        <f t="shared" si="10"/>
        <v>57</v>
      </c>
      <c r="C45" s="38">
        <f>IF(B45&gt;Retirement_Age,"",VLOOKUP(B45,'Decrements and Parameters'!$B$16:$D$78,IF($C$13="M",2,3),FALSE)*'Decrements and Parameters'!$F$5)</f>
        <v>1.6785338576560574E-2</v>
      </c>
      <c r="D45" s="39">
        <f>IF(B45&lt;Retirement_Age,VLOOKUP(B45,'Decrements and Parameters'!$G$16:$J$78,2,FALSE),IF(B45=Retirement_Age,1,""))</f>
        <v>0</v>
      </c>
      <c r="E45" s="39">
        <f t="shared" si="0"/>
        <v>0.83603290621981219</v>
      </c>
      <c r="F45" s="4">
        <f t="shared" si="1"/>
        <v>27</v>
      </c>
      <c r="G45" s="30">
        <f t="shared" si="11"/>
        <v>14033.095392045463</v>
      </c>
      <c r="H45" s="30">
        <f>IF(B45="","",IF(F45&lt;'Decrements and Parameters'!$F$7,0,MIN(Curr_Salary*(1+$C$17)^(F45-Completed_yrs_service)*(F45+1)*Salary_Percentage,$F$16)*($D45*($E45*(1-$C45)))))</f>
        <v>0</v>
      </c>
      <c r="I45" s="30">
        <f t="shared" si="2"/>
        <v>14033.095392045463</v>
      </c>
      <c r="J45" s="32">
        <f t="shared" si="3"/>
        <v>0.29187266828248482</v>
      </c>
      <c r="L45" s="4">
        <f>IF(B45&lt;Retirement_Age,VLOOKUP(B45,'Decrements and Parameters'!$G$16:$J$78,3,FALSE),IF(B45=Retirement_Age,1,""))</f>
        <v>0.1</v>
      </c>
      <c r="M45" s="39">
        <f t="shared" si="4"/>
        <v>8.2330087931327164E-2</v>
      </c>
      <c r="N45" s="4">
        <f t="shared" si="12"/>
        <v>27</v>
      </c>
      <c r="O45" s="30">
        <f t="shared" si="5"/>
        <v>1381.9384009653299</v>
      </c>
      <c r="P45" s="30">
        <f>IF(B45="","",IF(N45&lt;'Decrements and Parameters'!$G$7,0,MIN(Curr_Salary*(1+$C$17)^(N45-Completed_yrs_service)*(N45+1)*Salary_Percentage,$F$16)*($L45*($M45-M45*$C45))))</f>
        <v>8094.8149530361834</v>
      </c>
      <c r="Q45" s="30">
        <f t="shared" si="13"/>
        <v>9476.7533540015138</v>
      </c>
      <c r="R45" s="32">
        <f>IF(B45="","",1/(1+'Decrements and Parameters'!$G$6)^(F45-Completed_yrs_service+1))</f>
        <v>0.29187266828248482</v>
      </c>
      <c r="T45" s="4">
        <f>IF(B45&lt;Retirement_Age,VLOOKUP(B45,'Decrements and Parameters'!$G$16:$J$78,4,FALSE),IF(B45=Retirement_Age,1,""))</f>
        <v>0.02</v>
      </c>
      <c r="U45" s="39">
        <f t="shared" si="6"/>
        <v>0.53603980042138533</v>
      </c>
      <c r="V45" s="4">
        <f t="shared" si="14"/>
        <v>27</v>
      </c>
      <c r="W45" s="30">
        <f t="shared" si="7"/>
        <v>8997.6095405849101</v>
      </c>
      <c r="X45" s="30">
        <f>IF(B45="","",IF(V45&lt;'Decrements and Parameters'!$H$7,0,MIN(Curr_Salary*(1+$C$17)^(V45-Completed_yrs_service)*(V45+1)*Salary_Percentage,$F$16)*$T45*($U45-U45*$C45)))</f>
        <v>10540.843817616007</v>
      </c>
      <c r="Y45" s="30">
        <f t="shared" si="8"/>
        <v>19538.453358200917</v>
      </c>
      <c r="Z45" s="32">
        <f>IF(B45="","",1/(1+'Decrements and Parameters'!$H$6)^(F45-Completed_yrs_service+1))</f>
        <v>0.29187266828248482</v>
      </c>
      <c r="AA45" s="79"/>
      <c r="AB45" s="30">
        <f t="shared" si="9"/>
        <v>1000000</v>
      </c>
      <c r="AD45" s="150">
        <f t="shared" si="15"/>
        <v>1</v>
      </c>
      <c r="AE45" s="150"/>
    </row>
    <row r="46" spans="2:31" x14ac:dyDescent="0.25">
      <c r="B46" s="4">
        <f t="shared" si="10"/>
        <v>58</v>
      </c>
      <c r="C46" s="38">
        <f>IF(B46&gt;Retirement_Age,"",VLOOKUP(B46,'Decrements and Parameters'!$B$16:$D$78,IF($C$13="M",2,3),FALSE)*'Decrements and Parameters'!$F$5)</f>
        <v>1.8044238969802617E-2</v>
      </c>
      <c r="D46" s="39">
        <f>IF(B46&lt;Retirement_Age,VLOOKUP(B46,'Decrements and Parameters'!$G$16:$J$78,2,FALSE),IF(B46=Retirement_Age,1,""))</f>
        <v>0</v>
      </c>
      <c r="E46" s="39">
        <f t="shared" si="0"/>
        <v>0.82199981082776674</v>
      </c>
      <c r="F46" s="4">
        <f t="shared" si="1"/>
        <v>28</v>
      </c>
      <c r="G46" s="30">
        <f t="shared" si="11"/>
        <v>14832.361019708767</v>
      </c>
      <c r="H46" s="30">
        <f>IF(B46="","",IF(F46&lt;'Decrements and Parameters'!$F$7,0,MIN(Curr_Salary*(1+$C$17)^(F46-Completed_yrs_service)*(F46+1)*Salary_Percentage,$F$16)*($D46*($E46*(1-$C46)))))</f>
        <v>0</v>
      </c>
      <c r="I46" s="30">
        <f t="shared" si="2"/>
        <v>14832.361019708767</v>
      </c>
      <c r="J46" s="32">
        <f t="shared" si="3"/>
        <v>0.2766565576137297</v>
      </c>
      <c r="L46" s="4">
        <f>IF(B46&lt;Retirement_Age,VLOOKUP(B46,'Decrements and Parameters'!$G$16:$J$78,3,FALSE),IF(B46=Retirement_Age,1,""))</f>
        <v>0.1</v>
      </c>
      <c r="M46" s="39">
        <f t="shared" si="4"/>
        <v>7.2853334577325651E-2</v>
      </c>
      <c r="N46" s="4">
        <f t="shared" si="12"/>
        <v>28</v>
      </c>
      <c r="O46" s="30">
        <f t="shared" si="5"/>
        <v>1314.582978860248</v>
      </c>
      <c r="P46" s="30">
        <f>IF(B46="","",IF(N46&lt;'Decrements and Parameters'!$G$7,0,MIN(Curr_Salary*(1+$C$17)^(N46-Completed_yrs_service)*(N46+1)*Salary_Percentage,$F$16)*($L46*($M46-M46*$C46))))</f>
        <v>7153.8751598465406</v>
      </c>
      <c r="Q46" s="30">
        <f t="shared" si="13"/>
        <v>8468.4581387067883</v>
      </c>
      <c r="R46" s="32">
        <f>IF(B46="","",1/(1+'Decrements and Parameters'!$G$6)^(F46-Completed_yrs_service+1))</f>
        <v>0.2766565576137297</v>
      </c>
      <c r="T46" s="4">
        <f>IF(B46&lt;Retirement_Age,VLOOKUP(B46,'Decrements and Parameters'!$G$16:$J$78,4,FALSE),IF(B46=Retirement_Age,1,""))</f>
        <v>0.02</v>
      </c>
      <c r="U46" s="39">
        <f t="shared" si="6"/>
        <v>0.5165013470631844</v>
      </c>
      <c r="V46" s="4">
        <f t="shared" si="14"/>
        <v>28</v>
      </c>
      <c r="W46" s="30">
        <f t="shared" si="7"/>
        <v>9319.8737346330581</v>
      </c>
      <c r="X46" s="30">
        <f>IF(B46="","",IF(V46&lt;'Decrements and Parameters'!$H$7,0,MIN(Curr_Salary*(1+$C$17)^(V46-Completed_yrs_service)*(V46+1)*Salary_Percentage,$F$16)*$T46*($U46-U46*$C46)))</f>
        <v>10143.629466571027</v>
      </c>
      <c r="Y46" s="30">
        <f t="shared" si="8"/>
        <v>19463.503201204083</v>
      </c>
      <c r="Z46" s="32">
        <f>IF(B46="","",1/(1+'Decrements and Parameters'!$H$6)^(F46-Completed_yrs_service+1))</f>
        <v>0.2766565576137297</v>
      </c>
      <c r="AA46" s="79"/>
      <c r="AB46" s="30">
        <f t="shared" si="9"/>
        <v>1000000</v>
      </c>
      <c r="AD46" s="150">
        <f t="shared" si="15"/>
        <v>1</v>
      </c>
      <c r="AE46" s="150"/>
    </row>
    <row r="47" spans="2:31" x14ac:dyDescent="0.25">
      <c r="B47" s="4">
        <f t="shared" si="10"/>
        <v>59</v>
      </c>
      <c r="C47" s="38">
        <f>IF(B47&gt;Retirement_Age,"",VLOOKUP(B47,'Decrements and Parameters'!$B$16:$D$78,IF($C$13="M",2,3),FALSE)*'Decrements and Parameters'!$F$5)</f>
        <v>1.9397556892537814E-2</v>
      </c>
      <c r="D47" s="39">
        <f>IF(B47&lt;Retirement_Age,VLOOKUP(B47,'Decrements and Parameters'!$G$16:$J$78,2,FALSE),IF(B47=Retirement_Age,1,""))</f>
        <v>0</v>
      </c>
      <c r="E47" s="39">
        <f t="shared" si="0"/>
        <v>0.80716744980805799</v>
      </c>
      <c r="F47" s="4">
        <f t="shared" si="1"/>
        <v>29</v>
      </c>
      <c r="G47" s="30">
        <f t="shared" si="11"/>
        <v>15657.076529456464</v>
      </c>
      <c r="H47" s="30">
        <f>IF(B47="","",IF(F47&lt;'Decrements and Parameters'!$F$7,0,MIN(Curr_Salary*(1+$C$17)^(F47-Completed_yrs_service)*(F47+1)*Salary_Percentage,$F$16)*($D47*($E47*(1-$C47)))))</f>
        <v>0</v>
      </c>
      <c r="I47" s="30">
        <f t="shared" si="2"/>
        <v>15657.076529456464</v>
      </c>
      <c r="J47" s="32">
        <f t="shared" si="3"/>
        <v>0.26223370389926987</v>
      </c>
      <c r="L47" s="4">
        <f>IF(B47&lt;Retirement_Age,VLOOKUP(B47,'Decrements and Parameters'!$G$16:$J$78,3,FALSE),IF(B47=Retirement_Age,1,""))</f>
        <v>0.1</v>
      </c>
      <c r="M47" s="39">
        <f t="shared" si="4"/>
        <v>6.4384876438618871E-2</v>
      </c>
      <c r="N47" s="4">
        <f t="shared" si="12"/>
        <v>29</v>
      </c>
      <c r="O47" s="30">
        <f t="shared" si="5"/>
        <v>1248.9093037371269</v>
      </c>
      <c r="P47" s="30">
        <f>IF(B47="","",IF(N47&lt;'Decrements and Parameters'!$G$7,0,MIN(Curr_Salary*(1+$C$17)^(N47-Completed_yrs_service)*(N47+1)*Salary_Percentage,$F$16)*($L47*($M47-M47*$C47))))</f>
        <v>6313.5967134881748</v>
      </c>
      <c r="Q47" s="30">
        <f t="shared" si="13"/>
        <v>7562.5060172253015</v>
      </c>
      <c r="R47" s="32">
        <f>IF(B47="","",1/(1+'Decrements and Parameters'!$G$6)^(F47-Completed_yrs_service+1))</f>
        <v>0.26223370389926987</v>
      </c>
      <c r="T47" s="4">
        <f>IF(B47&lt;Retirement_Age,VLOOKUP(B47,'Decrements and Parameters'!$G$16:$J$78,4,FALSE),IF(B47=Retirement_Age,1,""))</f>
        <v>0.02</v>
      </c>
      <c r="U47" s="39">
        <f t="shared" si="6"/>
        <v>0.4970378438619803</v>
      </c>
      <c r="V47" s="4">
        <f t="shared" si="14"/>
        <v>29</v>
      </c>
      <c r="W47" s="30">
        <f t="shared" si="7"/>
        <v>9641.3198540570902</v>
      </c>
      <c r="X47" s="30">
        <f>IF(B47="","",IF(V47&lt;'Decrements and Parameters'!$H$7,0,MIN(Curr_Salary*(1+$C$17)^(V47-Completed_yrs_service)*(V47+1)*Salary_Percentage,$F$16)*$T47*($U47-U47*$C47)))</f>
        <v>9747.930480158464</v>
      </c>
      <c r="Y47" s="30">
        <f t="shared" si="8"/>
        <v>19389.250334215554</v>
      </c>
      <c r="Z47" s="32">
        <f>IF(B47="","",1/(1+'Decrements and Parameters'!$H$6)^(F47-Completed_yrs_service+1))</f>
        <v>0.26223370389926987</v>
      </c>
      <c r="AA47" s="79"/>
      <c r="AB47" s="30">
        <f t="shared" si="9"/>
        <v>1000000</v>
      </c>
      <c r="AD47" s="150">
        <f t="shared" si="15"/>
        <v>1</v>
      </c>
      <c r="AE47" s="150"/>
    </row>
    <row r="48" spans="2:31" x14ac:dyDescent="0.25">
      <c r="B48" s="4">
        <f t="shared" si="10"/>
        <v>60</v>
      </c>
      <c r="C48" s="38">
        <f>IF(B48&gt;Retirement_Age,"",VLOOKUP(B48,'Decrements and Parameters'!$B$16:$D$78,IF($C$13="M",2,3),FALSE)*'Decrements and Parameters'!$F$5)</f>
        <v>2.085237365947815E-2</v>
      </c>
      <c r="D48" s="39">
        <f>IF(B48&lt;Retirement_Age,VLOOKUP(B48,'Decrements and Parameters'!$G$16:$J$78,2,FALSE),IF(B48=Retirement_Age,1,""))</f>
        <v>1</v>
      </c>
      <c r="E48" s="39">
        <f t="shared" si="0"/>
        <v>0.79151037327860152</v>
      </c>
      <c r="F48" s="4">
        <f t="shared" si="1"/>
        <v>30</v>
      </c>
      <c r="G48" s="30">
        <f t="shared" si="11"/>
        <v>16504.87005895843</v>
      </c>
      <c r="H48" s="30">
        <f>IF(B48="","",IF(F48&lt;'Decrements and Parameters'!$F$7,0,MIN(Curr_Salary*(1+$C$17)^(F48-Completed_yrs_service)*(F48+1)*Salary_Percentage,$F$16)*($D48*($E48*(1-$C48)))))</f>
        <v>775005.50321964314</v>
      </c>
      <c r="I48" s="30">
        <f t="shared" si="2"/>
        <v>791510.37327860156</v>
      </c>
      <c r="J48" s="32">
        <f t="shared" si="3"/>
        <v>0.24856275251115625</v>
      </c>
      <c r="L48" s="4">
        <f>IF(B48&lt;Retirement_Age,VLOOKUP(B48,'Decrements and Parameters'!$G$16:$J$78,3,FALSE),IF(B48=Retirement_Age,1,""))</f>
        <v>1</v>
      </c>
      <c r="M48" s="39">
        <f t="shared" si="4"/>
        <v>5.682237042139357E-2</v>
      </c>
      <c r="N48" s="4">
        <f t="shared" si="12"/>
        <v>30</v>
      </c>
      <c r="O48" s="30">
        <f t="shared" si="5"/>
        <v>1184.8813002441777</v>
      </c>
      <c r="P48" s="30">
        <f>IF(B48="","",IF(N48&lt;'Decrements and Parameters'!$G$7,0,MIN(Curr_Salary*(1+$C$17)^(N48-Completed_yrs_service)*(N48+1)*Salary_Percentage,$F$16)*($L48*($M48-M48*$C48))))</f>
        <v>55637.489121149396</v>
      </c>
      <c r="Q48" s="30">
        <f t="shared" si="13"/>
        <v>56822.370421393571</v>
      </c>
      <c r="R48" s="32">
        <f>IF(B48="","",1/(1+'Decrements and Parameters'!$G$6)^(F48-Completed_yrs_service+1))</f>
        <v>0.24856275251115625</v>
      </c>
      <c r="T48" s="4">
        <f>IF(B48&lt;Retirement_Age,VLOOKUP(B48,'Decrements and Parameters'!$G$16:$J$78,4,FALSE),IF(B48=Retirement_Age,1,""))</f>
        <v>1</v>
      </c>
      <c r="U48" s="39">
        <f t="shared" si="6"/>
        <v>0.47764859352776468</v>
      </c>
      <c r="V48" s="4">
        <f t="shared" si="14"/>
        <v>30</v>
      </c>
      <c r="W48" s="30">
        <f t="shared" si="7"/>
        <v>9960.1069501651455</v>
      </c>
      <c r="X48" s="30">
        <f>IF(B48="","",IF(V48&lt;'Decrements and Parameters'!$H$7,0,MIN(Curr_Salary*(1+$C$17)^(V48-Completed_yrs_service)*(V48+1)*Salary_Percentage,$F$16)*$T48*($U48-U48*$C48)))</f>
        <v>467688.48657759954</v>
      </c>
      <c r="Y48" s="30">
        <f t="shared" si="8"/>
        <v>477648.59352776466</v>
      </c>
      <c r="Z48" s="32">
        <f>IF(B48="","",1/(1+'Decrements and Parameters'!$H$6)^(F48-Completed_yrs_service+1))</f>
        <v>0.24856275251115625</v>
      </c>
      <c r="AA48" s="79"/>
      <c r="AB48" s="30">
        <f t="shared" si="9"/>
        <v>1000000</v>
      </c>
      <c r="AD48" s="150">
        <f t="shared" si="15"/>
        <v>1</v>
      </c>
      <c r="AE48" s="150"/>
    </row>
    <row r="49" spans="2:28" x14ac:dyDescent="0.25">
      <c r="B49" s="4" t="str">
        <f t="shared" si="10"/>
        <v/>
      </c>
      <c r="C49" s="38" t="str">
        <f>IF(B49&gt;Retirement_Age,"",VLOOKUP(B49,'Decrements and Parameters'!$B$16:$D$78,IF($C$13="M",2,3),FALSE)*'Decrements and Parameters'!$F$5)</f>
        <v/>
      </c>
      <c r="D49" s="39" t="str">
        <f>IF(B49&lt;Retirement_Age,VLOOKUP(B49,'Decrements and Parameters'!$G$16:$J$78,2,FALSE),IF(B49=Retirement_Age,1,""))</f>
        <v/>
      </c>
      <c r="E49" s="39" t="str">
        <f t="shared" si="0"/>
        <v/>
      </c>
      <c r="F49" s="4" t="str">
        <f t="shared" si="1"/>
        <v/>
      </c>
      <c r="G49" s="30" t="str">
        <f t="shared" si="11"/>
        <v/>
      </c>
      <c r="H49" s="30" t="str">
        <f>IF(B49="","",IF(F49&lt;'Decrements and Parameters'!$F$7,0,MIN(Curr_Salary*(1+$C$17)^(F49-Completed_yrs_service)*(F49+1)*Salary_Percentage,$F$16)*($D49*($E49*(1-$C49)))))</f>
        <v/>
      </c>
      <c r="I49" s="30" t="str">
        <f t="shared" si="2"/>
        <v/>
      </c>
      <c r="J49" s="32" t="str">
        <f t="shared" si="3"/>
        <v/>
      </c>
      <c r="L49" s="4" t="str">
        <f>IF(B49&lt;Retirement_Age,VLOOKUP(B49,'Decrements and Parameters'!$G$16:$J$78,3,FALSE),IF(B49=Retirement_Age,1,""))</f>
        <v/>
      </c>
      <c r="M49" s="39" t="str">
        <f t="shared" si="4"/>
        <v/>
      </c>
      <c r="N49" s="4" t="str">
        <f t="shared" si="12"/>
        <v/>
      </c>
      <c r="O49" s="30" t="str">
        <f t="shared" si="5"/>
        <v/>
      </c>
      <c r="P49" s="30" t="str">
        <f>IF(B49="","",IF(N49&lt;'Decrements and Parameters'!$G$7,0,MIN(Curr_Salary*(1+$C$17)^(N49-Completed_yrs_service)*(N49+1)*Salary_Percentage,$F$16)*($L49*($M49-M49*$C49))))</f>
        <v/>
      </c>
      <c r="Q49" s="30" t="str">
        <f t="shared" si="13"/>
        <v/>
      </c>
      <c r="R49" s="32" t="str">
        <f>IF(B49="","",1/(1+'Decrements and Parameters'!$G$6)^(F49-Completed_yrs_service+1))</f>
        <v/>
      </c>
      <c r="T49" s="4" t="str">
        <f>IF(B49&lt;Retirement_Age,VLOOKUP(B49,'Decrements and Parameters'!$G$16:$J$78,4,FALSE),IF(B49=Retirement_Age,1,""))</f>
        <v/>
      </c>
      <c r="U49" s="39" t="str">
        <f t="shared" si="6"/>
        <v/>
      </c>
      <c r="V49" s="4" t="str">
        <f t="shared" si="14"/>
        <v/>
      </c>
      <c r="W49" s="30" t="str">
        <f t="shared" si="7"/>
        <v/>
      </c>
      <c r="X49" s="30" t="str">
        <f>IF(B49="","",IF(V49&lt;'Decrements and Parameters'!$H$7,0,MIN(Curr_Salary*(1+$C$17)^(V49-Completed_yrs_service)*(V49+1)*Salary_Percentage,$F$16)*$T49*($U49-U49*$C49)))</f>
        <v/>
      </c>
      <c r="Y49" s="30" t="str">
        <f t="shared" si="8"/>
        <v/>
      </c>
      <c r="Z49" s="32" t="str">
        <f>IF(B49="","",1/(1+'Decrements and Parameters'!$H$6)^(F49-Completed_yrs_service+1))</f>
        <v/>
      </c>
      <c r="AA49" s="79"/>
      <c r="AB49" s="30" t="str">
        <f t="shared" si="9"/>
        <v/>
      </c>
    </row>
    <row r="50" spans="2:28" x14ac:dyDescent="0.25">
      <c r="B50" s="4" t="str">
        <f t="shared" si="10"/>
        <v/>
      </c>
      <c r="C50" s="38" t="str">
        <f>IF(B50&gt;Retirement_Age,"",VLOOKUP(B50,'Decrements and Parameters'!$B$16:$D$78,IF($C$13="M",2,3),FALSE)*'Decrements and Parameters'!$F$5)</f>
        <v/>
      </c>
      <c r="D50" s="39" t="str">
        <f>IF(B50&lt;Retirement_Age,VLOOKUP(B50,'Decrements and Parameters'!$G$16:$J$78,2,FALSE),IF(B50=Retirement_Age,1,""))</f>
        <v/>
      </c>
      <c r="E50" s="39" t="str">
        <f t="shared" si="0"/>
        <v/>
      </c>
      <c r="F50" s="4" t="str">
        <f t="shared" si="1"/>
        <v/>
      </c>
      <c r="G50" s="30" t="str">
        <f t="shared" si="11"/>
        <v/>
      </c>
      <c r="H50" s="30" t="str">
        <f>IF(B50="","",IF(F50&lt;'Decrements and Parameters'!$F$7,0,MIN(Curr_Salary*(1+$C$17)^(F50-Completed_yrs_service)*(F50+1)*Salary_Percentage,$F$16)*($D50*($E50*(1-$C50)))))</f>
        <v/>
      </c>
      <c r="I50" s="30" t="str">
        <f t="shared" si="2"/>
        <v/>
      </c>
      <c r="J50" s="32" t="str">
        <f t="shared" si="3"/>
        <v/>
      </c>
      <c r="L50" s="4" t="str">
        <f>IF(B50&lt;Retirement_Age,VLOOKUP(B50,'Decrements and Parameters'!$G$16:$J$78,3,FALSE),IF(B50=Retirement_Age,1,""))</f>
        <v/>
      </c>
      <c r="M50" s="39" t="str">
        <f t="shared" si="4"/>
        <v/>
      </c>
      <c r="N50" s="4" t="str">
        <f t="shared" si="12"/>
        <v/>
      </c>
      <c r="O50" s="30" t="str">
        <f t="shared" si="5"/>
        <v/>
      </c>
      <c r="P50" s="30" t="str">
        <f>IF(B50="","",IF(N50&lt;'Decrements and Parameters'!$G$7,0,MIN(Curr_Salary*(1+$C$17)^(N50-Completed_yrs_service)*(N50+1)*Salary_Percentage,$F$16)*($L50*($M50-M50*$C50))))</f>
        <v/>
      </c>
      <c r="Q50" s="30" t="str">
        <f t="shared" si="13"/>
        <v/>
      </c>
      <c r="R50" s="32" t="str">
        <f>IF(B50="","",1/(1+'Decrements and Parameters'!$G$6)^(F50-Completed_yrs_service+1))</f>
        <v/>
      </c>
      <c r="T50" s="4" t="str">
        <f>IF(B50&lt;Retirement_Age,VLOOKUP(B50,'Decrements and Parameters'!$G$16:$J$78,4,FALSE),IF(B50=Retirement_Age,1,""))</f>
        <v/>
      </c>
      <c r="U50" s="39" t="str">
        <f t="shared" si="6"/>
        <v/>
      </c>
      <c r="V50" s="4" t="str">
        <f t="shared" si="14"/>
        <v/>
      </c>
      <c r="W50" s="30" t="str">
        <f t="shared" si="7"/>
        <v/>
      </c>
      <c r="X50" s="30" t="str">
        <f>IF(B50="","",IF(V50&lt;'Decrements and Parameters'!$H$7,0,MIN(Curr_Salary*(1+$C$17)^(V50-Completed_yrs_service)*(V50+1)*Salary_Percentage,$F$16)*$T50*($U50-U50*$C50)))</f>
        <v/>
      </c>
      <c r="Y50" s="30" t="str">
        <f t="shared" si="8"/>
        <v/>
      </c>
      <c r="Z50" s="32" t="str">
        <f>IF(B50="","",1/(1+'Decrements and Parameters'!$H$6)^(F50-Completed_yrs_service+1))</f>
        <v/>
      </c>
      <c r="AA50" s="79"/>
      <c r="AB50" s="30" t="str">
        <f t="shared" si="9"/>
        <v/>
      </c>
    </row>
    <row r="51" spans="2:28" x14ac:dyDescent="0.25">
      <c r="B51" s="4" t="str">
        <f t="shared" si="10"/>
        <v/>
      </c>
      <c r="C51" s="38" t="str">
        <f>IF(B51&gt;Retirement_Age,"",VLOOKUP(B51,'Decrements and Parameters'!$B$16:$D$78,IF($C$13="M",2,3),FALSE)*'Decrements and Parameters'!$F$5)</f>
        <v/>
      </c>
      <c r="D51" s="39" t="str">
        <f>IF(B51&lt;Retirement_Age,VLOOKUP(B51,'Decrements and Parameters'!$G$16:$J$78,2,FALSE),IF(B51=Retirement_Age,1,""))</f>
        <v/>
      </c>
      <c r="E51" s="39" t="str">
        <f t="shared" si="0"/>
        <v/>
      </c>
      <c r="F51" s="4" t="str">
        <f t="shared" si="1"/>
        <v/>
      </c>
      <c r="G51" s="30" t="str">
        <f t="shared" si="11"/>
        <v/>
      </c>
      <c r="H51" s="30" t="str">
        <f>IF(B51="","",IF(F51&lt;'Decrements and Parameters'!$F$7,0,MIN(Curr_Salary*(1+$C$17)^(F51-Completed_yrs_service)*(F51+1)*Salary_Percentage,$F$16)*($D51*($E51*(1-$C51)))))</f>
        <v/>
      </c>
      <c r="I51" s="30" t="str">
        <f t="shared" si="2"/>
        <v/>
      </c>
      <c r="J51" s="32" t="str">
        <f t="shared" si="3"/>
        <v/>
      </c>
      <c r="L51" s="4" t="str">
        <f>IF(B51&lt;Retirement_Age,VLOOKUP(B51,'Decrements and Parameters'!$G$16:$J$78,3,FALSE),IF(B51=Retirement_Age,1,""))</f>
        <v/>
      </c>
      <c r="M51" s="39" t="str">
        <f t="shared" si="4"/>
        <v/>
      </c>
      <c r="N51" s="4" t="str">
        <f t="shared" si="12"/>
        <v/>
      </c>
      <c r="O51" s="30" t="str">
        <f t="shared" si="5"/>
        <v/>
      </c>
      <c r="P51" s="30" t="str">
        <f>IF(B51="","",IF(N51&lt;'Decrements and Parameters'!$G$7,0,MIN(Curr_Salary*(1+$C$17)^(N51-Completed_yrs_service)*(N51+1)*Salary_Percentage,$F$16)*($L51*($M51-M51*$C51))))</f>
        <v/>
      </c>
      <c r="Q51" s="30" t="str">
        <f t="shared" si="13"/>
        <v/>
      </c>
      <c r="R51" s="32" t="str">
        <f>IF(B51="","",1/(1+'Decrements and Parameters'!$G$6)^(F51-Completed_yrs_service+1))</f>
        <v/>
      </c>
      <c r="T51" s="4" t="str">
        <f>IF(B51&lt;Retirement_Age,VLOOKUP(B51,'Decrements and Parameters'!$G$16:$J$78,4,FALSE),IF(B51=Retirement_Age,1,""))</f>
        <v/>
      </c>
      <c r="U51" s="39" t="str">
        <f t="shared" si="6"/>
        <v/>
      </c>
      <c r="V51" s="4" t="str">
        <f t="shared" si="14"/>
        <v/>
      </c>
      <c r="W51" s="30" t="str">
        <f t="shared" si="7"/>
        <v/>
      </c>
      <c r="X51" s="30" t="str">
        <f>IF(B51="","",IF(V51&lt;'Decrements and Parameters'!$H$7,0,MIN(Curr_Salary*(1+$C$17)^(V51-Completed_yrs_service)*(V51+1)*Salary_Percentage,$F$16)*$T51*($U51-U51*$C51)))</f>
        <v/>
      </c>
      <c r="Y51" s="30" t="str">
        <f t="shared" si="8"/>
        <v/>
      </c>
      <c r="Z51" s="32" t="str">
        <f>IF(B51="","",1/(1+'Decrements and Parameters'!$H$6)^(F51-Completed_yrs_service+1))</f>
        <v/>
      </c>
      <c r="AA51" s="79"/>
      <c r="AB51" s="30" t="str">
        <f t="shared" si="9"/>
        <v/>
      </c>
    </row>
    <row r="52" spans="2:28" x14ac:dyDescent="0.25">
      <c r="B52" s="4" t="str">
        <f t="shared" si="10"/>
        <v/>
      </c>
      <c r="C52" s="38" t="str">
        <f>IF(B52&gt;Retirement_Age,"",VLOOKUP(B52,'Decrements and Parameters'!$B$16:$D$78,IF($C$13="M",2,3),FALSE)*'Decrements and Parameters'!$F$5)</f>
        <v/>
      </c>
      <c r="D52" s="39" t="str">
        <f>IF(B52&lt;Retirement_Age,VLOOKUP(B52,'Decrements and Parameters'!$G$16:$J$78,2,FALSE),IF(B52=Retirement_Age,1,""))</f>
        <v/>
      </c>
      <c r="E52" s="39" t="str">
        <f t="shared" si="0"/>
        <v/>
      </c>
      <c r="F52" s="4" t="str">
        <f t="shared" si="1"/>
        <v/>
      </c>
      <c r="G52" s="30" t="str">
        <f t="shared" si="11"/>
        <v/>
      </c>
      <c r="H52" s="30" t="str">
        <f>IF(B52="","",IF(F52&lt;'Decrements and Parameters'!$F$7,0,MIN(Curr_Salary*(1+$C$17)^(F52-Completed_yrs_service)*(F52+1)*Salary_Percentage,$F$16)*($D52*($E52*(1-$C52)))))</f>
        <v/>
      </c>
      <c r="I52" s="30" t="str">
        <f t="shared" si="2"/>
        <v/>
      </c>
      <c r="J52" s="32" t="str">
        <f t="shared" si="3"/>
        <v/>
      </c>
      <c r="L52" s="4" t="str">
        <f>IF(B52&lt;Retirement_Age,VLOOKUP(B52,'Decrements and Parameters'!$G$16:$J$78,3,FALSE),IF(B52=Retirement_Age,1,""))</f>
        <v/>
      </c>
      <c r="M52" s="39" t="str">
        <f t="shared" si="4"/>
        <v/>
      </c>
      <c r="N52" s="4" t="str">
        <f t="shared" si="12"/>
        <v/>
      </c>
      <c r="O52" s="30" t="str">
        <f t="shared" si="5"/>
        <v/>
      </c>
      <c r="P52" s="30" t="str">
        <f>IF(B52="","",IF(N52&lt;'Decrements and Parameters'!$G$7,0,MIN(Curr_Salary*(1+$C$17)^(N52-Completed_yrs_service)*(N52+1)*Salary_Percentage,$F$16)*($L52*($M52-M52*$C52))))</f>
        <v/>
      </c>
      <c r="Q52" s="30" t="str">
        <f t="shared" si="13"/>
        <v/>
      </c>
      <c r="R52" s="32" t="str">
        <f>IF(B52="","",1/(1+'Decrements and Parameters'!$G$6)^(F52-Completed_yrs_service+1))</f>
        <v/>
      </c>
      <c r="T52" s="4" t="str">
        <f>IF(B52&lt;Retirement_Age,VLOOKUP(B52,'Decrements and Parameters'!$G$16:$J$78,4,FALSE),IF(B52=Retirement_Age,1,""))</f>
        <v/>
      </c>
      <c r="U52" s="39" t="str">
        <f t="shared" si="6"/>
        <v/>
      </c>
      <c r="V52" s="4" t="str">
        <f t="shared" si="14"/>
        <v/>
      </c>
      <c r="W52" s="30" t="str">
        <f t="shared" si="7"/>
        <v/>
      </c>
      <c r="X52" s="30" t="str">
        <f>IF(B52="","",IF(V52&lt;'Decrements and Parameters'!$H$7,0,MIN(Curr_Salary*(1+$C$17)^(V52-Completed_yrs_service)*(V52+1)*Salary_Percentage,$F$16)*$T52*($U52-U52*$C52)))</f>
        <v/>
      </c>
      <c r="Y52" s="30" t="str">
        <f t="shared" si="8"/>
        <v/>
      </c>
      <c r="Z52" s="32" t="str">
        <f>IF(B52="","",1/(1+'Decrements and Parameters'!$H$6)^(F52-Completed_yrs_service+1))</f>
        <v/>
      </c>
      <c r="AA52" s="79"/>
      <c r="AB52" s="30" t="str">
        <f t="shared" si="9"/>
        <v/>
      </c>
    </row>
    <row r="53" spans="2:28" x14ac:dyDescent="0.25">
      <c r="B53" s="4" t="str">
        <f t="shared" si="10"/>
        <v/>
      </c>
      <c r="C53" s="38" t="str">
        <f>IF(B53&gt;Retirement_Age,"",VLOOKUP(B53,'Decrements and Parameters'!$B$16:$D$78,IF($C$13="M",2,3),FALSE)*'Decrements and Parameters'!$F$5)</f>
        <v/>
      </c>
      <c r="D53" s="39" t="str">
        <f>IF(B53&lt;Retirement_Age,VLOOKUP(B53,'Decrements and Parameters'!$G$16:$J$78,2,FALSE),IF(B53=Retirement_Age,1,""))</f>
        <v/>
      </c>
      <c r="E53" s="39" t="str">
        <f t="shared" si="0"/>
        <v/>
      </c>
      <c r="F53" s="4" t="str">
        <f t="shared" si="1"/>
        <v/>
      </c>
      <c r="G53" s="30" t="str">
        <f t="shared" si="11"/>
        <v/>
      </c>
      <c r="H53" s="30" t="str">
        <f>IF(B53="","",IF(F53&lt;'Decrements and Parameters'!$F$7,0,MIN(Curr_Salary*(1+$C$17)^(F53-Completed_yrs_service)*(F53+1)*Salary_Percentage,$F$16)*($D53*($E53*(1-$C53)))))</f>
        <v/>
      </c>
      <c r="I53" s="30" t="str">
        <f t="shared" si="2"/>
        <v/>
      </c>
      <c r="J53" s="32" t="str">
        <f t="shared" si="3"/>
        <v/>
      </c>
      <c r="L53" s="4" t="str">
        <f>IF(B53&lt;Retirement_Age,VLOOKUP(B53,'Decrements and Parameters'!$G$16:$J$78,3,FALSE),IF(B53=Retirement_Age,1,""))</f>
        <v/>
      </c>
      <c r="M53" s="39" t="str">
        <f t="shared" si="4"/>
        <v/>
      </c>
      <c r="N53" s="4" t="str">
        <f t="shared" si="12"/>
        <v/>
      </c>
      <c r="O53" s="30" t="str">
        <f t="shared" si="5"/>
        <v/>
      </c>
      <c r="P53" s="30" t="str">
        <f>IF(B53="","",IF(N53&lt;'Decrements and Parameters'!$G$7,0,MIN(Curr_Salary*(1+$C$17)^(N53-Completed_yrs_service)*(N53+1)*Salary_Percentage,$F$16)*($L53*($M53-M53*$C53))))</f>
        <v/>
      </c>
      <c r="Q53" s="30" t="str">
        <f t="shared" si="13"/>
        <v/>
      </c>
      <c r="R53" s="32" t="str">
        <f>IF(B53="","",1/(1+'Decrements and Parameters'!$G$6)^(F53-Completed_yrs_service+1))</f>
        <v/>
      </c>
      <c r="T53" s="4" t="str">
        <f>IF(B53&lt;Retirement_Age,VLOOKUP(B53,'Decrements and Parameters'!$G$16:$J$78,4,FALSE),IF(B53=Retirement_Age,1,""))</f>
        <v/>
      </c>
      <c r="U53" s="39" t="str">
        <f t="shared" si="6"/>
        <v/>
      </c>
      <c r="V53" s="4" t="str">
        <f t="shared" si="14"/>
        <v/>
      </c>
      <c r="W53" s="30" t="str">
        <f t="shared" si="7"/>
        <v/>
      </c>
      <c r="X53" s="30" t="str">
        <f>IF(B53="","",IF(V53&lt;'Decrements and Parameters'!$H$7,0,MIN(Curr_Salary*(1+$C$17)^(V53-Completed_yrs_service)*(V53+1)*Salary_Percentage,$F$16)*$T53*($U53-U53*$C53)))</f>
        <v/>
      </c>
      <c r="Y53" s="30" t="str">
        <f t="shared" si="8"/>
        <v/>
      </c>
      <c r="Z53" s="32" t="str">
        <f>IF(B53="","",1/(1+'Decrements and Parameters'!$H$6)^(F53-Completed_yrs_service+1))</f>
        <v/>
      </c>
      <c r="AA53" s="79"/>
      <c r="AB53" s="30" t="str">
        <f t="shared" si="9"/>
        <v/>
      </c>
    </row>
    <row r="54" spans="2:28" x14ac:dyDescent="0.25">
      <c r="B54" s="4" t="str">
        <f t="shared" si="10"/>
        <v/>
      </c>
      <c r="C54" s="38" t="str">
        <f>IF(B54&gt;Retirement_Age,"",VLOOKUP(B54,'Decrements and Parameters'!$B$16:$D$78,IF($C$13="M",2,3),FALSE)*'Decrements and Parameters'!$F$5)</f>
        <v/>
      </c>
      <c r="D54" s="39" t="str">
        <f>IF(B54&lt;Retirement_Age,VLOOKUP(B54,'Decrements and Parameters'!$G$16:$J$78,2,FALSE),IF(B54=Retirement_Age,1,""))</f>
        <v/>
      </c>
      <c r="E54" s="39" t="str">
        <f t="shared" si="0"/>
        <v/>
      </c>
      <c r="F54" s="4" t="str">
        <f t="shared" si="1"/>
        <v/>
      </c>
      <c r="G54" s="30" t="str">
        <f t="shared" si="11"/>
        <v/>
      </c>
      <c r="H54" s="30" t="str">
        <f>IF(B54="","",IF(F54&lt;'Decrements and Parameters'!$F$7,0,MIN(Curr_Salary*(1+$C$17)^(F54-Completed_yrs_service)*(F54+1)*Salary_Percentage,$F$16)*($D54*($E54*(1-$C54)))))</f>
        <v/>
      </c>
      <c r="I54" s="30" t="str">
        <f t="shared" si="2"/>
        <v/>
      </c>
      <c r="J54" s="32" t="str">
        <f t="shared" si="3"/>
        <v/>
      </c>
      <c r="L54" s="4" t="str">
        <f>IF(B54&lt;Retirement_Age,VLOOKUP(B54,'Decrements and Parameters'!$G$16:$J$78,3,FALSE),IF(B54=Retirement_Age,1,""))</f>
        <v/>
      </c>
      <c r="M54" s="39" t="str">
        <f t="shared" si="4"/>
        <v/>
      </c>
      <c r="N54" s="4" t="str">
        <f t="shared" si="12"/>
        <v/>
      </c>
      <c r="O54" s="30" t="str">
        <f t="shared" si="5"/>
        <v/>
      </c>
      <c r="P54" s="30" t="str">
        <f>IF(B54="","",IF(N54&lt;'Decrements and Parameters'!$G$7,0,MIN(Curr_Salary*(1+$C$17)^(N54-Completed_yrs_service)*(N54+1)*Salary_Percentage,$F$16)*($L54*($M54-M54*$C54))))</f>
        <v/>
      </c>
      <c r="Q54" s="30" t="str">
        <f t="shared" si="13"/>
        <v/>
      </c>
      <c r="R54" s="32" t="str">
        <f>IF(B54="","",1/(1+'Decrements and Parameters'!$G$6)^(F54-Completed_yrs_service+1))</f>
        <v/>
      </c>
      <c r="T54" s="4" t="str">
        <f>IF(B54&lt;Retirement_Age,VLOOKUP(B54,'Decrements and Parameters'!$G$16:$J$78,4,FALSE),IF(B54=Retirement_Age,1,""))</f>
        <v/>
      </c>
      <c r="U54" s="39" t="str">
        <f t="shared" si="6"/>
        <v/>
      </c>
      <c r="V54" s="4" t="str">
        <f t="shared" si="14"/>
        <v/>
      </c>
      <c r="W54" s="30" t="str">
        <f t="shared" si="7"/>
        <v/>
      </c>
      <c r="X54" s="30" t="str">
        <f>IF(B54="","",IF(V54&lt;'Decrements and Parameters'!$H$7,0,MIN(Curr_Salary*(1+$C$17)^(V54-Completed_yrs_service)*(V54+1)*Salary_Percentage,$F$16)*$T54*($U54-U54*$C54)))</f>
        <v/>
      </c>
      <c r="Y54" s="30" t="str">
        <f t="shared" si="8"/>
        <v/>
      </c>
      <c r="Z54" s="32" t="str">
        <f>IF(B54="","",1/(1+'Decrements and Parameters'!$H$6)^(F54-Completed_yrs_service+1))</f>
        <v/>
      </c>
      <c r="AA54" s="79"/>
      <c r="AB54" s="30" t="str">
        <f t="shared" si="9"/>
        <v/>
      </c>
    </row>
    <row r="55" spans="2:28" x14ac:dyDescent="0.25">
      <c r="B55" s="4" t="str">
        <f t="shared" si="10"/>
        <v/>
      </c>
      <c r="C55" s="38" t="str">
        <f>IF(B55&gt;Retirement_Age,"",VLOOKUP(B55,'Decrements and Parameters'!$B$16:$D$78,IF($C$13="M",2,3),FALSE)*'Decrements and Parameters'!$F$5)</f>
        <v/>
      </c>
      <c r="D55" s="39" t="str">
        <f>IF(B55&lt;Retirement_Age,VLOOKUP(B55,'Decrements and Parameters'!$G$16:$J$78,2,FALSE),IF(B55=Retirement_Age,1,""))</f>
        <v/>
      </c>
      <c r="E55" s="39" t="str">
        <f t="shared" si="0"/>
        <v/>
      </c>
      <c r="F55" s="4" t="str">
        <f t="shared" si="1"/>
        <v/>
      </c>
      <c r="G55" s="30" t="str">
        <f t="shared" si="11"/>
        <v/>
      </c>
      <c r="H55" s="30" t="str">
        <f>IF(B55="","",IF(F55&lt;'Decrements and Parameters'!$F$7,0,MIN(Curr_Salary*(1+$C$17)^(F55-Completed_yrs_service)*(F55+1)*Salary_Percentage,$F$16)*($D55*($E55*(1-$C55)))))</f>
        <v/>
      </c>
      <c r="I55" s="30" t="str">
        <f t="shared" si="2"/>
        <v/>
      </c>
      <c r="J55" s="32" t="str">
        <f t="shared" si="3"/>
        <v/>
      </c>
      <c r="L55" s="4" t="str">
        <f>IF(B55&lt;Retirement_Age,VLOOKUP(B55,'Decrements and Parameters'!$G$16:$J$78,3,FALSE),IF(B55=Retirement_Age,1,""))</f>
        <v/>
      </c>
      <c r="M55" s="39" t="str">
        <f t="shared" si="4"/>
        <v/>
      </c>
      <c r="N55" s="4" t="str">
        <f t="shared" si="12"/>
        <v/>
      </c>
      <c r="O55" s="30" t="str">
        <f t="shared" si="5"/>
        <v/>
      </c>
      <c r="P55" s="30" t="str">
        <f>IF(B55="","",IF(N55&lt;'Decrements and Parameters'!$G$7,0,MIN(Curr_Salary*(1+$C$17)^(N55-Completed_yrs_service)*(N55+1)*Salary_Percentage,$F$16)*($L55*($M55-M55*$C55))))</f>
        <v/>
      </c>
      <c r="Q55" s="30" t="str">
        <f t="shared" si="13"/>
        <v/>
      </c>
      <c r="R55" s="32" t="str">
        <f>IF(B55="","",1/(1+'Decrements and Parameters'!$G$6)^(F55-Completed_yrs_service+1))</f>
        <v/>
      </c>
      <c r="T55" s="4" t="str">
        <f>IF(B55&lt;Retirement_Age,VLOOKUP(B55,'Decrements and Parameters'!$G$16:$J$78,4,FALSE),IF(B55=Retirement_Age,1,""))</f>
        <v/>
      </c>
      <c r="U55" s="39" t="str">
        <f t="shared" si="6"/>
        <v/>
      </c>
      <c r="V55" s="4" t="str">
        <f t="shared" si="14"/>
        <v/>
      </c>
      <c r="W55" s="30" t="str">
        <f t="shared" si="7"/>
        <v/>
      </c>
      <c r="X55" s="30" t="str">
        <f>IF(B55="","",IF(V55&lt;'Decrements and Parameters'!$H$7,0,MIN(Curr_Salary*(1+$C$17)^(V55-Completed_yrs_service)*(V55+1)*Salary_Percentage,$F$16)*$T55*($U55-U55*$C55)))</f>
        <v/>
      </c>
      <c r="Y55" s="30" t="str">
        <f t="shared" si="8"/>
        <v/>
      </c>
      <c r="Z55" s="32" t="str">
        <f>IF(B55="","",1/(1+'Decrements and Parameters'!$H$6)^(F55-Completed_yrs_service+1))</f>
        <v/>
      </c>
      <c r="AA55" s="79"/>
      <c r="AB55" s="30" t="str">
        <f t="shared" si="9"/>
        <v/>
      </c>
    </row>
    <row r="56" spans="2:28" x14ac:dyDescent="0.25">
      <c r="B56" s="4" t="str">
        <f t="shared" si="10"/>
        <v/>
      </c>
      <c r="C56" s="38" t="str">
        <f>IF(B56&gt;Retirement_Age,"",VLOOKUP(B56,'Decrements and Parameters'!$B$16:$D$78,IF($C$13="M",2,3),FALSE)*'Decrements and Parameters'!$F$5)</f>
        <v/>
      </c>
      <c r="D56" s="39" t="str">
        <f>IF(B56&lt;Retirement_Age,VLOOKUP(B56,'Decrements and Parameters'!$G$16:$J$78,2,FALSE),IF(B56=Retirement_Age,1,""))</f>
        <v/>
      </c>
      <c r="E56" s="39" t="str">
        <f t="shared" si="0"/>
        <v/>
      </c>
      <c r="F56" s="4" t="str">
        <f t="shared" si="1"/>
        <v/>
      </c>
      <c r="G56" s="30" t="str">
        <f t="shared" si="11"/>
        <v/>
      </c>
      <c r="H56" s="30" t="str">
        <f>IF(B56="","",IF(F56&lt;'Decrements and Parameters'!$F$7,0,MIN(Curr_Salary*(1+$C$17)^(F56-Completed_yrs_service)*(F56+1)*Salary_Percentage,$F$16)*($D56*($E56*(1-$C56)))))</f>
        <v/>
      </c>
      <c r="I56" s="30" t="str">
        <f t="shared" si="2"/>
        <v/>
      </c>
      <c r="J56" s="32" t="str">
        <f t="shared" si="3"/>
        <v/>
      </c>
      <c r="L56" s="4" t="str">
        <f>IF(B56&lt;Retirement_Age,VLOOKUP(B56,'Decrements and Parameters'!$G$16:$J$78,3,FALSE),IF(B56=Retirement_Age,1,""))</f>
        <v/>
      </c>
      <c r="M56" s="39" t="str">
        <f t="shared" si="4"/>
        <v/>
      </c>
      <c r="N56" s="4" t="str">
        <f t="shared" si="12"/>
        <v/>
      </c>
      <c r="O56" s="30" t="str">
        <f t="shared" si="5"/>
        <v/>
      </c>
      <c r="P56" s="30" t="str">
        <f>IF(B56="","",IF(N56&lt;'Decrements and Parameters'!$G$7,0,MIN(Curr_Salary*(1+$C$17)^(N56-Completed_yrs_service)*(N56+1)*Salary_Percentage,$F$16)*($L56*($M56-M56*$C56))))</f>
        <v/>
      </c>
      <c r="Q56" s="30" t="str">
        <f t="shared" si="13"/>
        <v/>
      </c>
      <c r="R56" s="32" t="str">
        <f>IF(B56="","",1/(1+'Decrements and Parameters'!$G$6)^(F56-Completed_yrs_service+1))</f>
        <v/>
      </c>
      <c r="T56" s="4" t="str">
        <f>IF(B56&lt;Retirement_Age,VLOOKUP(B56,'Decrements and Parameters'!$G$16:$J$78,4,FALSE),IF(B56=Retirement_Age,1,""))</f>
        <v/>
      </c>
      <c r="U56" s="39" t="str">
        <f t="shared" si="6"/>
        <v/>
      </c>
      <c r="V56" s="4" t="str">
        <f t="shared" si="14"/>
        <v/>
      </c>
      <c r="W56" s="30" t="str">
        <f t="shared" si="7"/>
        <v/>
      </c>
      <c r="X56" s="30" t="str">
        <f>IF(B56="","",IF(V56&lt;'Decrements and Parameters'!$H$7,0,MIN(Curr_Salary*(1+$C$17)^(V56-Completed_yrs_service)*(V56+1)*Salary_Percentage,$F$16)*$T56*($U56-U56*$C56)))</f>
        <v/>
      </c>
      <c r="Y56" s="30" t="str">
        <f t="shared" si="8"/>
        <v/>
      </c>
      <c r="Z56" s="32" t="str">
        <f>IF(B56="","",1/(1+'Decrements and Parameters'!$H$6)^(F56-Completed_yrs_service+1))</f>
        <v/>
      </c>
      <c r="AA56" s="79"/>
      <c r="AB56" s="30" t="str">
        <f t="shared" si="9"/>
        <v/>
      </c>
    </row>
    <row r="57" spans="2:28" x14ac:dyDescent="0.25">
      <c r="B57" s="4" t="str">
        <f t="shared" si="10"/>
        <v/>
      </c>
      <c r="C57" s="38" t="str">
        <f>IF(B57&gt;Retirement_Age,"",VLOOKUP(B57,'Decrements and Parameters'!$B$16:$D$78,IF($C$13="M",2,3),FALSE)*'Decrements and Parameters'!$F$5)</f>
        <v/>
      </c>
      <c r="D57" s="39" t="str">
        <f>IF(B57&lt;Retirement_Age,VLOOKUP(B57,'Decrements and Parameters'!$G$16:$J$78,2,FALSE),IF(B57=Retirement_Age,1,""))</f>
        <v/>
      </c>
      <c r="E57" s="39" t="str">
        <f t="shared" si="0"/>
        <v/>
      </c>
      <c r="F57" s="4" t="str">
        <f t="shared" si="1"/>
        <v/>
      </c>
      <c r="G57" s="30" t="str">
        <f t="shared" si="11"/>
        <v/>
      </c>
      <c r="H57" s="30" t="str">
        <f>IF(B57="","",IF(F57&lt;'Decrements and Parameters'!$F$7,0,MIN(Curr_Salary*(1+$C$17)^(F57-Completed_yrs_service)*(F57+1)*Salary_Percentage,$F$16)*($D57*($E57*(1-$C57)))))</f>
        <v/>
      </c>
      <c r="I57" s="30" t="str">
        <f t="shared" si="2"/>
        <v/>
      </c>
      <c r="J57" s="32" t="str">
        <f t="shared" si="3"/>
        <v/>
      </c>
      <c r="L57" s="4" t="str">
        <f>IF(B57&lt;Retirement_Age,VLOOKUP(B57,'Decrements and Parameters'!$G$16:$J$78,3,FALSE),IF(B57=Retirement_Age,1,""))</f>
        <v/>
      </c>
      <c r="M57" s="39" t="str">
        <f t="shared" si="4"/>
        <v/>
      </c>
      <c r="N57" s="4" t="str">
        <f t="shared" si="12"/>
        <v/>
      </c>
      <c r="O57" s="30" t="str">
        <f t="shared" si="5"/>
        <v/>
      </c>
      <c r="P57" s="30" t="str">
        <f>IF(B57="","",IF(N57&lt;'Decrements and Parameters'!$G$7,0,MIN(Curr_Salary*(1+$C$17)^(N57-Completed_yrs_service)*(N57+1)*Salary_Percentage,$F$16)*($L57*($M57-M57*$C57))))</f>
        <v/>
      </c>
      <c r="Q57" s="30" t="str">
        <f t="shared" si="13"/>
        <v/>
      </c>
      <c r="R57" s="32" t="str">
        <f>IF(B57="","",1/(1+'Decrements and Parameters'!$G$6)^(F57-Completed_yrs_service+1))</f>
        <v/>
      </c>
      <c r="T57" s="4" t="str">
        <f>IF(B57&lt;Retirement_Age,VLOOKUP(B57,'Decrements and Parameters'!$G$16:$J$78,4,FALSE),IF(B57=Retirement_Age,1,""))</f>
        <v/>
      </c>
      <c r="U57" s="39" t="str">
        <f t="shared" si="6"/>
        <v/>
      </c>
      <c r="V57" s="4" t="str">
        <f t="shared" si="14"/>
        <v/>
      </c>
      <c r="W57" s="30" t="str">
        <f t="shared" si="7"/>
        <v/>
      </c>
      <c r="X57" s="30" t="str">
        <f>IF(B57="","",IF(V57&lt;'Decrements and Parameters'!$H$7,0,MIN(Curr_Salary*(1+$C$17)^(V57-Completed_yrs_service)*(V57+1)*Salary_Percentage,$F$16)*$T57*($U57-U57*$C57)))</f>
        <v/>
      </c>
      <c r="Y57" s="30" t="str">
        <f t="shared" si="8"/>
        <v/>
      </c>
      <c r="Z57" s="32" t="str">
        <f>IF(B57="","",1/(1+'Decrements and Parameters'!$H$6)^(F57-Completed_yrs_service+1))</f>
        <v/>
      </c>
      <c r="AA57" s="79"/>
      <c r="AB57" s="30" t="str">
        <f t="shared" si="9"/>
        <v/>
      </c>
    </row>
    <row r="58" spans="2:28" x14ac:dyDescent="0.25">
      <c r="B58" s="4" t="str">
        <f t="shared" si="10"/>
        <v/>
      </c>
      <c r="C58" s="38" t="str">
        <f>IF(B58&gt;Retirement_Age,"",VLOOKUP(B58,'Decrements and Parameters'!$B$16:$D$78,IF($C$13="M",2,3),FALSE)*'Decrements and Parameters'!$F$5)</f>
        <v/>
      </c>
      <c r="D58" s="39" t="str">
        <f>IF(B58&lt;Retirement_Age,VLOOKUP(B58,'Decrements and Parameters'!$G$16:$J$78,2,FALSE),IF(B58=Retirement_Age,1,""))</f>
        <v/>
      </c>
      <c r="E58" s="39" t="str">
        <f t="shared" si="0"/>
        <v/>
      </c>
      <c r="F58" s="4" t="str">
        <f t="shared" si="1"/>
        <v/>
      </c>
      <c r="G58" s="30" t="str">
        <f t="shared" si="11"/>
        <v/>
      </c>
      <c r="H58" s="30" t="str">
        <f>IF(B58="","",IF(F58&lt;'Decrements and Parameters'!$F$7,0,MIN(Curr_Salary*(1+$C$17)^(F58-Completed_yrs_service)*(F58+1)*Salary_Percentage,$F$16)*($D58*($E58*(1-$C58)))))</f>
        <v/>
      </c>
      <c r="I58" s="30" t="str">
        <f t="shared" si="2"/>
        <v/>
      </c>
      <c r="J58" s="32" t="str">
        <f t="shared" si="3"/>
        <v/>
      </c>
      <c r="L58" s="4" t="str">
        <f>IF(B58&lt;Retirement_Age,VLOOKUP(B58,'Decrements and Parameters'!$G$16:$J$78,3,FALSE),IF(B58=Retirement_Age,1,""))</f>
        <v/>
      </c>
      <c r="M58" s="39" t="str">
        <f t="shared" si="4"/>
        <v/>
      </c>
      <c r="N58" s="4" t="str">
        <f t="shared" si="12"/>
        <v/>
      </c>
      <c r="O58" s="30" t="str">
        <f t="shared" si="5"/>
        <v/>
      </c>
      <c r="P58" s="30" t="str">
        <f>IF(B58="","",IF(N58&lt;'Decrements and Parameters'!$G$7,0,MIN(Curr_Salary*(1+$C$17)^(N58-Completed_yrs_service)*(N58+1)*Salary_Percentage,$F$16)*($L58*($M58-M58*$C58))))</f>
        <v/>
      </c>
      <c r="Q58" s="30" t="str">
        <f t="shared" si="13"/>
        <v/>
      </c>
      <c r="R58" s="32" t="str">
        <f>IF(B58="","",1/(1+'Decrements and Parameters'!$G$6)^(F58-Completed_yrs_service+1))</f>
        <v/>
      </c>
      <c r="T58" s="4" t="str">
        <f>IF(B58&lt;Retirement_Age,VLOOKUP(B58,'Decrements and Parameters'!$G$16:$J$78,4,FALSE),IF(B58=Retirement_Age,1,""))</f>
        <v/>
      </c>
      <c r="U58" s="39" t="str">
        <f t="shared" si="6"/>
        <v/>
      </c>
      <c r="V58" s="4" t="str">
        <f t="shared" si="14"/>
        <v/>
      </c>
      <c r="W58" s="30" t="str">
        <f t="shared" si="7"/>
        <v/>
      </c>
      <c r="X58" s="30" t="str">
        <f>IF(B58="","",IF(V58&lt;'Decrements and Parameters'!$H$7,0,MIN(Curr_Salary*(1+$C$17)^(V58-Completed_yrs_service)*(V58+1)*Salary_Percentage,$F$16)*$T58*($U58-U58*$C58)))</f>
        <v/>
      </c>
      <c r="Y58" s="30" t="str">
        <f t="shared" si="8"/>
        <v/>
      </c>
      <c r="Z58" s="32" t="str">
        <f>IF(B58="","",1/(1+'Decrements and Parameters'!$H$6)^(F58-Completed_yrs_service+1))</f>
        <v/>
      </c>
      <c r="AA58" s="79"/>
      <c r="AB58" s="30" t="str">
        <f t="shared" si="9"/>
        <v/>
      </c>
    </row>
    <row r="59" spans="2:28" x14ac:dyDescent="0.25">
      <c r="B59" s="4" t="str">
        <f t="shared" si="10"/>
        <v/>
      </c>
      <c r="C59" s="38" t="str">
        <f>IF(B59&gt;Retirement_Age,"",VLOOKUP(B59,'Decrements and Parameters'!$B$16:$D$78,IF($C$13="M",2,3),FALSE)*'Decrements and Parameters'!$F$5)</f>
        <v/>
      </c>
      <c r="D59" s="39" t="str">
        <f>IF(B59&lt;Retirement_Age,VLOOKUP(B59,'Decrements and Parameters'!$G$16:$J$78,2,FALSE),IF(B59=Retirement_Age,1,""))</f>
        <v/>
      </c>
      <c r="E59" s="39" t="str">
        <f t="shared" si="0"/>
        <v/>
      </c>
      <c r="F59" s="4" t="str">
        <f t="shared" si="1"/>
        <v/>
      </c>
      <c r="G59" s="30" t="str">
        <f t="shared" si="11"/>
        <v/>
      </c>
      <c r="H59" s="30" t="str">
        <f>IF(B59="","",IF(F59&lt;'Decrements and Parameters'!$F$7,0,MIN(Curr_Salary*(1+$C$17)^(F59-Completed_yrs_service)*(F59+1)*Salary_Percentage,$F$16)*($D59*($E59*(1-$C59)))))</f>
        <v/>
      </c>
      <c r="I59" s="30" t="str">
        <f t="shared" si="2"/>
        <v/>
      </c>
      <c r="J59" s="32" t="str">
        <f t="shared" si="3"/>
        <v/>
      </c>
      <c r="L59" s="4" t="str">
        <f>IF(B59&lt;Retirement_Age,VLOOKUP(B59,'Decrements and Parameters'!$G$16:$J$78,3,FALSE),IF(B59=Retirement_Age,1,""))</f>
        <v/>
      </c>
      <c r="M59" s="39" t="str">
        <f t="shared" si="4"/>
        <v/>
      </c>
      <c r="N59" s="4" t="str">
        <f t="shared" si="12"/>
        <v/>
      </c>
      <c r="O59" s="30" t="str">
        <f t="shared" si="5"/>
        <v/>
      </c>
      <c r="P59" s="30" t="str">
        <f>IF(B59="","",IF(N59&lt;'Decrements and Parameters'!$G$7,0,MIN(Curr_Salary*(1+$C$17)^(N59-Completed_yrs_service)*(N59+1)*Salary_Percentage,$F$16)*($L59*($M59-M59*$C59))))</f>
        <v/>
      </c>
      <c r="Q59" s="30" t="str">
        <f t="shared" si="13"/>
        <v/>
      </c>
      <c r="R59" s="32" t="str">
        <f>IF(B59="","",1/(1+'Decrements and Parameters'!$G$6)^(F59-Completed_yrs_service+1))</f>
        <v/>
      </c>
      <c r="T59" s="4" t="str">
        <f>IF(B59&lt;Retirement_Age,VLOOKUP(B59,'Decrements and Parameters'!$G$16:$J$78,4,FALSE),IF(B59=Retirement_Age,1,""))</f>
        <v/>
      </c>
      <c r="U59" s="39" t="str">
        <f t="shared" si="6"/>
        <v/>
      </c>
      <c r="V59" s="4" t="str">
        <f t="shared" si="14"/>
        <v/>
      </c>
      <c r="W59" s="30" t="str">
        <f t="shared" si="7"/>
        <v/>
      </c>
      <c r="X59" s="30" t="str">
        <f>IF(B59="","",IF(V59&lt;'Decrements and Parameters'!$H$7,0,MIN(Curr_Salary*(1+$C$17)^(V59-Completed_yrs_service)*(V59+1)*Salary_Percentage,$F$16)*$T59*($U59-U59*$C59)))</f>
        <v/>
      </c>
      <c r="Y59" s="30" t="str">
        <f t="shared" si="8"/>
        <v/>
      </c>
      <c r="Z59" s="32" t="str">
        <f>IF(B59="","",1/(1+'Decrements and Parameters'!$H$6)^(F59-Completed_yrs_service+1))</f>
        <v/>
      </c>
      <c r="AA59" s="79"/>
      <c r="AB59" s="30" t="str">
        <f t="shared" si="9"/>
        <v/>
      </c>
    </row>
    <row r="60" spans="2:28" x14ac:dyDescent="0.25">
      <c r="B60" s="4" t="str">
        <f t="shared" si="10"/>
        <v/>
      </c>
      <c r="C60" s="38" t="str">
        <f>IF(B60&gt;Retirement_Age,"",VLOOKUP(B60,'Decrements and Parameters'!$B$16:$D$78,IF($C$13="M",2,3),FALSE)*'Decrements and Parameters'!$F$5)</f>
        <v/>
      </c>
      <c r="D60" s="39" t="str">
        <f>IF(B60&lt;Retirement_Age,VLOOKUP(B60,'Decrements and Parameters'!$G$16:$J$78,2,FALSE),IF(B60=Retirement_Age,1,""))</f>
        <v/>
      </c>
      <c r="E60" s="39" t="str">
        <f t="shared" si="0"/>
        <v/>
      </c>
      <c r="F60" s="4" t="str">
        <f t="shared" si="1"/>
        <v/>
      </c>
      <c r="G60" s="30" t="str">
        <f t="shared" si="11"/>
        <v/>
      </c>
      <c r="H60" s="30" t="str">
        <f>IF(B60="","",IF(F60&lt;'Decrements and Parameters'!$F$7,0,MIN(Curr_Salary*(1+$C$17)^(F60-Completed_yrs_service)*(F60+1)*Salary_Percentage,$F$16)*($D60*($E60*(1-$C60)))))</f>
        <v/>
      </c>
      <c r="I60" s="30" t="str">
        <f t="shared" si="2"/>
        <v/>
      </c>
      <c r="J60" s="32" t="str">
        <f t="shared" si="3"/>
        <v/>
      </c>
      <c r="L60" s="4" t="str">
        <f>IF(B60&lt;Retirement_Age,VLOOKUP(B60,'Decrements and Parameters'!$G$16:$J$78,3,FALSE),IF(B60=Retirement_Age,1,""))</f>
        <v/>
      </c>
      <c r="M60" s="39" t="str">
        <f t="shared" si="4"/>
        <v/>
      </c>
      <c r="N60" s="4" t="str">
        <f t="shared" si="12"/>
        <v/>
      </c>
      <c r="O60" s="30" t="str">
        <f t="shared" si="5"/>
        <v/>
      </c>
      <c r="P60" s="30" t="str">
        <f>IF(B60="","",IF(N60&lt;'Decrements and Parameters'!$G$7,0,MIN(Curr_Salary*(1+$C$17)^(N60-Completed_yrs_service)*(N60+1)*Salary_Percentage,$F$16)*($L60*($M60-M60*$C60))))</f>
        <v/>
      </c>
      <c r="Q60" s="30" t="str">
        <f t="shared" si="13"/>
        <v/>
      </c>
      <c r="R60" s="32" t="str">
        <f>IF(B60="","",1/(1+'Decrements and Parameters'!$G$6)^(F60-Completed_yrs_service+1))</f>
        <v/>
      </c>
      <c r="T60" s="4" t="str">
        <f>IF(B60&lt;Retirement_Age,VLOOKUP(B60,'Decrements and Parameters'!$G$16:$J$78,4,FALSE),IF(B60=Retirement_Age,1,""))</f>
        <v/>
      </c>
      <c r="U60" s="39" t="str">
        <f t="shared" si="6"/>
        <v/>
      </c>
      <c r="V60" s="4" t="str">
        <f t="shared" si="14"/>
        <v/>
      </c>
      <c r="W60" s="30" t="str">
        <f t="shared" si="7"/>
        <v/>
      </c>
      <c r="X60" s="30" t="str">
        <f>IF(B60="","",IF(V60&lt;'Decrements and Parameters'!$H$7,0,MIN(Curr_Salary*(1+$C$17)^(V60-Completed_yrs_service)*(V60+1)*Salary_Percentage,$F$16)*$T60*($U60-U60*$C60)))</f>
        <v/>
      </c>
      <c r="Y60" s="30" t="str">
        <f t="shared" si="8"/>
        <v/>
      </c>
      <c r="Z60" s="32" t="str">
        <f>IF(B60="","",1/(1+'Decrements and Parameters'!$H$6)^(F60-Completed_yrs_service+1))</f>
        <v/>
      </c>
      <c r="AA60" s="79"/>
      <c r="AB60" s="30" t="str">
        <f t="shared" si="9"/>
        <v/>
      </c>
    </row>
    <row r="61" spans="2:28" x14ac:dyDescent="0.25">
      <c r="B61" s="4" t="str">
        <f t="shared" si="10"/>
        <v/>
      </c>
      <c r="C61" s="38" t="str">
        <f>IF(B61&gt;Retirement_Age,"",VLOOKUP(B61,'Decrements and Parameters'!$B$16:$D$78,IF($C$13="M",2,3),FALSE)*'Decrements and Parameters'!$F$5)</f>
        <v/>
      </c>
      <c r="D61" s="39" t="str">
        <f>IF(B61&lt;Retirement_Age,VLOOKUP(B61,'Decrements and Parameters'!$G$16:$J$78,2,FALSE),IF(B61=Retirement_Age,1,""))</f>
        <v/>
      </c>
      <c r="E61" s="39" t="str">
        <f t="shared" si="0"/>
        <v/>
      </c>
      <c r="F61" s="4" t="str">
        <f t="shared" si="1"/>
        <v/>
      </c>
      <c r="G61" s="30" t="str">
        <f t="shared" si="11"/>
        <v/>
      </c>
      <c r="H61" s="30" t="str">
        <f>IF(B61="","",IF(F61&lt;'Decrements and Parameters'!$F$7,0,MIN(Curr_Salary*(1+$C$17)^(F61-Completed_yrs_service)*(F61+1)*Salary_Percentage,$F$16)*($D61*($E61*(1-$C61)))))</f>
        <v/>
      </c>
      <c r="I61" s="30" t="str">
        <f t="shared" si="2"/>
        <v/>
      </c>
      <c r="J61" s="32" t="str">
        <f t="shared" si="3"/>
        <v/>
      </c>
      <c r="L61" s="4" t="str">
        <f>IF(B61&lt;Retirement_Age,VLOOKUP(B61,'Decrements and Parameters'!$G$16:$J$78,3,FALSE),IF(B61=Retirement_Age,1,""))</f>
        <v/>
      </c>
      <c r="M61" s="39" t="str">
        <f t="shared" si="4"/>
        <v/>
      </c>
      <c r="N61" s="4" t="str">
        <f t="shared" si="12"/>
        <v/>
      </c>
      <c r="O61" s="30" t="str">
        <f t="shared" si="5"/>
        <v/>
      </c>
      <c r="P61" s="30" t="str">
        <f>IF(B61="","",IF(N61&lt;'Decrements and Parameters'!$G$7,0,MIN(Curr_Salary*(1+$C$17)^(N61-Completed_yrs_service)*(N61+1)*Salary_Percentage,$F$16)*($L61*($M61-M61*$C61))))</f>
        <v/>
      </c>
      <c r="Q61" s="30" t="str">
        <f t="shared" si="13"/>
        <v/>
      </c>
      <c r="R61" s="32" t="str">
        <f>IF(B61="","",1/(1+'Decrements and Parameters'!$G$6)^(F61-Completed_yrs_service+1))</f>
        <v/>
      </c>
      <c r="T61" s="4" t="str">
        <f>IF(B61&lt;Retirement_Age,VLOOKUP(B61,'Decrements and Parameters'!$G$16:$J$78,4,FALSE),IF(B61=Retirement_Age,1,""))</f>
        <v/>
      </c>
      <c r="U61" s="39" t="str">
        <f t="shared" si="6"/>
        <v/>
      </c>
      <c r="V61" s="4" t="str">
        <f t="shared" si="14"/>
        <v/>
      </c>
      <c r="W61" s="30" t="str">
        <f t="shared" si="7"/>
        <v/>
      </c>
      <c r="X61" s="30" t="str">
        <f>IF(B61="","",IF(V61&lt;'Decrements and Parameters'!$H$7,0,MIN(Curr_Salary*(1+$C$17)^(V61-Completed_yrs_service)*(V61+1)*Salary_Percentage,$F$16)*$T61*($U61-U61*$C61)))</f>
        <v/>
      </c>
      <c r="Y61" s="30" t="str">
        <f t="shared" si="8"/>
        <v/>
      </c>
      <c r="Z61" s="32" t="str">
        <f>IF(B61="","",1/(1+'Decrements and Parameters'!$H$6)^(F61-Completed_yrs_service+1))</f>
        <v/>
      </c>
      <c r="AA61" s="79"/>
      <c r="AB61" s="30" t="str">
        <f t="shared" si="9"/>
        <v/>
      </c>
    </row>
    <row r="62" spans="2:28" x14ac:dyDescent="0.25">
      <c r="B62" s="4" t="str">
        <f t="shared" si="10"/>
        <v/>
      </c>
      <c r="C62" s="38" t="str">
        <f>IF(B62&gt;Retirement_Age,"",VLOOKUP(B62,'Decrements and Parameters'!$B$16:$D$78,IF($C$13="M",2,3),FALSE)*'Decrements and Parameters'!$F$5)</f>
        <v/>
      </c>
      <c r="D62" s="39" t="str">
        <f>IF(B62&lt;Retirement_Age,VLOOKUP(B62,'Decrements and Parameters'!$G$16:$J$78,2,FALSE),IF(B62=Retirement_Age,1,""))</f>
        <v/>
      </c>
      <c r="E62" s="39" t="str">
        <f t="shared" si="0"/>
        <v/>
      </c>
      <c r="F62" s="4" t="str">
        <f t="shared" si="1"/>
        <v/>
      </c>
      <c r="G62" s="30" t="str">
        <f t="shared" si="11"/>
        <v/>
      </c>
      <c r="H62" s="30" t="str">
        <f>IF(B62="","",IF(F62&lt;'Decrements and Parameters'!$F$7,0,MIN(Curr_Salary*(1+$C$17)^(F62-Completed_yrs_service)*(F62+1)*Salary_Percentage,$F$16)*($D62*($E62*(1-$C62)))))</f>
        <v/>
      </c>
      <c r="I62" s="30" t="str">
        <f t="shared" si="2"/>
        <v/>
      </c>
      <c r="J62" s="32" t="str">
        <f t="shared" si="3"/>
        <v/>
      </c>
      <c r="L62" s="4" t="str">
        <f>IF(B62&lt;Retirement_Age,VLOOKUP(B62,'Decrements and Parameters'!$G$16:$J$78,3,FALSE),IF(B62=Retirement_Age,1,""))</f>
        <v/>
      </c>
      <c r="M62" s="39" t="str">
        <f t="shared" si="4"/>
        <v/>
      </c>
      <c r="N62" s="4" t="str">
        <f t="shared" si="12"/>
        <v/>
      </c>
      <c r="O62" s="30" t="str">
        <f t="shared" si="5"/>
        <v/>
      </c>
      <c r="P62" s="30" t="str">
        <f>IF(B62="","",IF(N62&lt;'Decrements and Parameters'!$G$7,0,MIN(Curr_Salary*(1+$C$17)^(N62-Completed_yrs_service)*(N62+1)*Salary_Percentage,$F$16)*($L62*($M62-M62*$C62))))</f>
        <v/>
      </c>
      <c r="Q62" s="30" t="str">
        <f t="shared" si="13"/>
        <v/>
      </c>
      <c r="R62" s="32" t="str">
        <f>IF(B62="","",1/(1+'Decrements and Parameters'!$G$6)^(F62-Completed_yrs_service+1))</f>
        <v/>
      </c>
      <c r="T62" s="4" t="str">
        <f>IF(B62&lt;Retirement_Age,VLOOKUP(B62,'Decrements and Parameters'!$G$16:$J$78,4,FALSE),IF(B62=Retirement_Age,1,""))</f>
        <v/>
      </c>
      <c r="U62" s="39" t="str">
        <f t="shared" si="6"/>
        <v/>
      </c>
      <c r="V62" s="4" t="str">
        <f t="shared" si="14"/>
        <v/>
      </c>
      <c r="W62" s="30" t="str">
        <f t="shared" si="7"/>
        <v/>
      </c>
      <c r="X62" s="30" t="str">
        <f>IF(B62="","",IF(V62&lt;'Decrements and Parameters'!$H$7,0,MIN(Curr_Salary*(1+$C$17)^(V62-Completed_yrs_service)*(V62+1)*Salary_Percentage,$F$16)*$T62*($U62-U62*$C62)))</f>
        <v/>
      </c>
      <c r="Y62" s="30" t="str">
        <f t="shared" si="8"/>
        <v/>
      </c>
      <c r="Z62" s="32" t="str">
        <f>IF(B62="","",1/(1+'Decrements and Parameters'!$H$6)^(F62-Completed_yrs_service+1))</f>
        <v/>
      </c>
      <c r="AA62" s="79"/>
      <c r="AB62" s="30" t="str">
        <f t="shared" si="9"/>
        <v/>
      </c>
    </row>
    <row r="63" spans="2:28" x14ac:dyDescent="0.25">
      <c r="B63" s="4" t="str">
        <f t="shared" si="10"/>
        <v/>
      </c>
      <c r="C63" s="38" t="str">
        <f>IF(B63&gt;Retirement_Age,"",VLOOKUP(B63,'Decrements and Parameters'!$B$16:$D$78,IF($C$13="M",2,3),FALSE)*'Decrements and Parameters'!$F$5)</f>
        <v/>
      </c>
      <c r="D63" s="39" t="str">
        <f>IF(B63&lt;Retirement_Age,VLOOKUP(B63,'Decrements and Parameters'!$G$16:$J$78,2,FALSE),IF(B63=Retirement_Age,1,""))</f>
        <v/>
      </c>
      <c r="E63" s="39" t="str">
        <f t="shared" si="0"/>
        <v/>
      </c>
      <c r="F63" s="4" t="str">
        <f t="shared" si="1"/>
        <v/>
      </c>
      <c r="G63" s="30" t="str">
        <f t="shared" si="11"/>
        <v/>
      </c>
      <c r="H63" s="30" t="str">
        <f>IF(B63="","",IF(F63&lt;'Decrements and Parameters'!$F$7,0,MIN(Curr_Salary*(1+$C$17)^(F63-Completed_yrs_service)*(F63+1)*Salary_Percentage,$F$16)*($D63*($E63*(1-$C63)))))</f>
        <v/>
      </c>
      <c r="I63" s="30" t="str">
        <f t="shared" si="2"/>
        <v/>
      </c>
      <c r="J63" s="32" t="str">
        <f t="shared" si="3"/>
        <v/>
      </c>
      <c r="L63" s="4" t="str">
        <f>IF(B63&lt;Retirement_Age,VLOOKUP(B63,'Decrements and Parameters'!$G$16:$J$78,3,FALSE),IF(B63=Retirement_Age,1,""))</f>
        <v/>
      </c>
      <c r="M63" s="39" t="str">
        <f t="shared" si="4"/>
        <v/>
      </c>
      <c r="N63" s="4" t="str">
        <f t="shared" si="12"/>
        <v/>
      </c>
      <c r="O63" s="30" t="str">
        <f t="shared" si="5"/>
        <v/>
      </c>
      <c r="P63" s="30" t="str">
        <f>IF(B63="","",IF(N63&lt;'Decrements and Parameters'!$G$7,0,MIN(Curr_Salary*(1+$C$17)^(N63-Completed_yrs_service)*(N63+1)*Salary_Percentage,$F$16)*($L63*($M63-M63*$C63))))</f>
        <v/>
      </c>
      <c r="Q63" s="30" t="str">
        <f t="shared" si="13"/>
        <v/>
      </c>
      <c r="R63" s="32" t="str">
        <f>IF(B63="","",1/(1+'Decrements and Parameters'!$G$6)^(F63-Completed_yrs_service+1))</f>
        <v/>
      </c>
      <c r="T63" s="4" t="str">
        <f>IF(B63&lt;Retirement_Age,VLOOKUP(B63,'Decrements and Parameters'!$G$16:$J$78,4,FALSE),IF(B63=Retirement_Age,1,""))</f>
        <v/>
      </c>
      <c r="U63" s="39" t="str">
        <f t="shared" si="6"/>
        <v/>
      </c>
      <c r="V63" s="4" t="str">
        <f t="shared" si="14"/>
        <v/>
      </c>
      <c r="W63" s="30" t="str">
        <f t="shared" si="7"/>
        <v/>
      </c>
      <c r="X63" s="30" t="str">
        <f>IF(B63="","",IF(V63&lt;'Decrements and Parameters'!$H$7,0,MIN(Curr_Salary*(1+$C$17)^(V63-Completed_yrs_service)*(V63+1)*Salary_Percentage,$F$16)*$T63*($U63-U63*$C63)))</f>
        <v/>
      </c>
      <c r="Y63" s="30" t="str">
        <f t="shared" si="8"/>
        <v/>
      </c>
      <c r="Z63" s="32" t="str">
        <f>IF(B63="","",1/(1+'Decrements and Parameters'!$H$6)^(F63-Completed_yrs_service+1))</f>
        <v/>
      </c>
      <c r="AA63" s="79"/>
      <c r="AB63" s="30" t="str">
        <f t="shared" si="9"/>
        <v/>
      </c>
    </row>
    <row r="64" spans="2:28" x14ac:dyDescent="0.25">
      <c r="B64" s="4" t="str">
        <f t="shared" si="10"/>
        <v/>
      </c>
      <c r="C64" s="38" t="str">
        <f>IF(B64&gt;Retirement_Age,"",VLOOKUP(B64,'Decrements and Parameters'!$B$16:$D$78,IF($C$13="M",2,3),FALSE)*'Decrements and Parameters'!$F$5)</f>
        <v/>
      </c>
      <c r="D64" s="39" t="str">
        <f>IF(B64&lt;Retirement_Age,VLOOKUP(B64,'Decrements and Parameters'!$G$16:$J$78,2,FALSE),IF(B64=Retirement_Age,1,""))</f>
        <v/>
      </c>
      <c r="E64" s="39" t="str">
        <f t="shared" si="0"/>
        <v/>
      </c>
      <c r="F64" s="4" t="str">
        <f t="shared" si="1"/>
        <v/>
      </c>
      <c r="G64" s="30" t="str">
        <f t="shared" si="11"/>
        <v/>
      </c>
      <c r="H64" s="30" t="str">
        <f>IF(B64="","",IF(F64&lt;'Decrements and Parameters'!$F$7,0,MIN(Curr_Salary*(1+$C$17)^(F64-Completed_yrs_service)*(F64+1)*Salary_Percentage,$F$16)*($D64*($E64*(1-$C64)))))</f>
        <v/>
      </c>
      <c r="I64" s="30" t="str">
        <f t="shared" si="2"/>
        <v/>
      </c>
      <c r="J64" s="32" t="str">
        <f t="shared" si="3"/>
        <v/>
      </c>
      <c r="L64" s="4" t="str">
        <f>IF(B64&lt;Retirement_Age,VLOOKUP(B64,'Decrements and Parameters'!$G$16:$J$78,3,FALSE),IF(B64=Retirement_Age,1,""))</f>
        <v/>
      </c>
      <c r="M64" s="39" t="str">
        <f t="shared" si="4"/>
        <v/>
      </c>
      <c r="N64" s="4" t="str">
        <f t="shared" si="12"/>
        <v/>
      </c>
      <c r="O64" s="30" t="str">
        <f t="shared" si="5"/>
        <v/>
      </c>
      <c r="P64" s="30" t="str">
        <f>IF(B64="","",IF(N64&lt;'Decrements and Parameters'!$G$7,0,MIN(Curr_Salary*(1+$C$17)^(N64-Completed_yrs_service)*(N64+1)*Salary_Percentage,$F$16)*($L64*($M64-M64*$C64))))</f>
        <v/>
      </c>
      <c r="Q64" s="30" t="str">
        <f t="shared" si="13"/>
        <v/>
      </c>
      <c r="R64" s="32" t="str">
        <f>IF(B64="","",1/(1+'Decrements and Parameters'!$G$6)^(F64-Completed_yrs_service+1))</f>
        <v/>
      </c>
      <c r="T64" s="4" t="str">
        <f>IF(B64&lt;Retirement_Age,VLOOKUP(B64,'Decrements and Parameters'!$G$16:$J$78,4,FALSE),IF(B64=Retirement_Age,1,""))</f>
        <v/>
      </c>
      <c r="U64" s="39" t="str">
        <f t="shared" si="6"/>
        <v/>
      </c>
      <c r="V64" s="4" t="str">
        <f t="shared" si="14"/>
        <v/>
      </c>
      <c r="W64" s="30" t="str">
        <f t="shared" si="7"/>
        <v/>
      </c>
      <c r="X64" s="30" t="str">
        <f>IF(B64="","",IF(V64&lt;'Decrements and Parameters'!$H$7,0,MIN(Curr_Salary*(1+$C$17)^(V64-Completed_yrs_service)*(V64+1)*Salary_Percentage,$F$16)*$T64*($U64-U64*$C64)))</f>
        <v/>
      </c>
      <c r="Y64" s="30" t="str">
        <f t="shared" si="8"/>
        <v/>
      </c>
      <c r="Z64" s="32" t="str">
        <f>IF(B64="","",1/(1+'Decrements and Parameters'!$H$6)^(F64-Completed_yrs_service+1))</f>
        <v/>
      </c>
      <c r="AA64" s="79"/>
      <c r="AB64" s="30" t="str">
        <f t="shared" si="9"/>
        <v/>
      </c>
    </row>
    <row r="65" spans="2:28" x14ac:dyDescent="0.25">
      <c r="B65" s="4" t="str">
        <f t="shared" si="10"/>
        <v/>
      </c>
      <c r="C65" s="38" t="str">
        <f>IF(B65&gt;Retirement_Age,"",VLOOKUP(B65,'Decrements and Parameters'!$B$16:$D$78,IF($C$13="M",2,3),FALSE)*'Decrements and Parameters'!$F$5)</f>
        <v/>
      </c>
      <c r="D65" s="39" t="str">
        <f>IF(B65&lt;Retirement_Age,VLOOKUP(B65,'Decrements and Parameters'!$G$16:$J$78,2,FALSE),IF(B65=Retirement_Age,1,""))</f>
        <v/>
      </c>
      <c r="E65" s="39" t="str">
        <f t="shared" si="0"/>
        <v/>
      </c>
      <c r="F65" s="4" t="str">
        <f t="shared" si="1"/>
        <v/>
      </c>
      <c r="G65" s="30" t="str">
        <f t="shared" si="11"/>
        <v/>
      </c>
      <c r="H65" s="30" t="str">
        <f>IF(B65="","",IF(F65&lt;'Decrements and Parameters'!$F$7,0,MIN(Curr_Salary*(1+$C$17)^(F65-Completed_yrs_service)*(F65+1)*Salary_Percentage,$F$16)*($D65*($E65*(1-$C65)))))</f>
        <v/>
      </c>
      <c r="I65" s="30" t="str">
        <f t="shared" si="2"/>
        <v/>
      </c>
      <c r="J65" s="32" t="str">
        <f t="shared" si="3"/>
        <v/>
      </c>
      <c r="L65" s="4" t="str">
        <f>IF(B65&lt;Retirement_Age,VLOOKUP(B65,'Decrements and Parameters'!$G$16:$J$78,3,FALSE),IF(B65=Retirement_Age,1,""))</f>
        <v/>
      </c>
      <c r="M65" s="39" t="str">
        <f t="shared" si="4"/>
        <v/>
      </c>
      <c r="N65" s="4" t="str">
        <f t="shared" si="12"/>
        <v/>
      </c>
      <c r="O65" s="30" t="str">
        <f t="shared" si="5"/>
        <v/>
      </c>
      <c r="P65" s="30" t="str">
        <f>IF(B65="","",IF(N65&lt;'Decrements and Parameters'!$G$7,0,MIN(Curr_Salary*(1+$C$17)^(N65-Completed_yrs_service)*(N65+1)*Salary_Percentage,$F$16)*($L65*($M65-M65*$C65))))</f>
        <v/>
      </c>
      <c r="Q65" s="30" t="str">
        <f t="shared" si="13"/>
        <v/>
      </c>
      <c r="R65" s="32" t="str">
        <f>IF(B65="","",1/(1+'Decrements and Parameters'!$G$6)^(F65-Completed_yrs_service+1))</f>
        <v/>
      </c>
      <c r="T65" s="4" t="str">
        <f>IF(B65&lt;Retirement_Age,VLOOKUP(B65,'Decrements and Parameters'!$G$16:$J$78,4,FALSE),IF(B65=Retirement_Age,1,""))</f>
        <v/>
      </c>
      <c r="U65" s="39" t="str">
        <f t="shared" si="6"/>
        <v/>
      </c>
      <c r="V65" s="4" t="str">
        <f t="shared" si="14"/>
        <v/>
      </c>
      <c r="W65" s="30" t="str">
        <f t="shared" si="7"/>
        <v/>
      </c>
      <c r="X65" s="30" t="str">
        <f>IF(B65="","",IF(V65&lt;'Decrements and Parameters'!$H$7,0,MIN(Curr_Salary*(1+$C$17)^(V65-Completed_yrs_service)*(V65+1)*Salary_Percentage,$F$16)*$T65*($U65-U65*$C65)))</f>
        <v/>
      </c>
      <c r="Y65" s="30" t="str">
        <f t="shared" si="8"/>
        <v/>
      </c>
      <c r="Z65" s="32" t="str">
        <f>IF(B65="","",1/(1+'Decrements and Parameters'!$H$6)^(F65-Completed_yrs_service+1))</f>
        <v/>
      </c>
      <c r="AA65" s="79"/>
      <c r="AB65" s="30" t="str">
        <f t="shared" si="9"/>
        <v/>
      </c>
    </row>
    <row r="66" spans="2:28" x14ac:dyDescent="0.25">
      <c r="B66" s="4" t="str">
        <f t="shared" si="10"/>
        <v/>
      </c>
      <c r="C66" s="38" t="str">
        <f>IF(B66&gt;Retirement_Age,"",VLOOKUP(B66,'Decrements and Parameters'!$B$16:$D$78,IF($C$13="M",2,3),FALSE)*'Decrements and Parameters'!$F$5)</f>
        <v/>
      </c>
      <c r="D66" s="39" t="str">
        <f>IF(B66&lt;Retirement_Age,VLOOKUP(B66,'Decrements and Parameters'!$G$16:$J$78,2,FALSE),IF(B66=Retirement_Age,1,""))</f>
        <v/>
      </c>
      <c r="E66" s="39" t="str">
        <f t="shared" si="0"/>
        <v/>
      </c>
      <c r="F66" s="4" t="str">
        <f t="shared" si="1"/>
        <v/>
      </c>
      <c r="G66" s="30" t="str">
        <f t="shared" si="11"/>
        <v/>
      </c>
      <c r="H66" s="30" t="str">
        <f>IF(B66="","",IF(F66&lt;'Decrements and Parameters'!$F$7,0,MIN(Curr_Salary*(1+$C$17)^(F66-Completed_yrs_service)*(F66+1)*Salary_Percentage,$F$16)*($D66*($E66*(1-$C66)))))</f>
        <v/>
      </c>
      <c r="I66" s="30" t="str">
        <f t="shared" si="2"/>
        <v/>
      </c>
      <c r="J66" s="32" t="str">
        <f t="shared" si="3"/>
        <v/>
      </c>
      <c r="L66" s="4" t="str">
        <f>IF(B66&lt;Retirement_Age,VLOOKUP(B66,'Decrements and Parameters'!$G$16:$J$78,3,FALSE),IF(B66=Retirement_Age,1,""))</f>
        <v/>
      </c>
      <c r="M66" s="39" t="str">
        <f t="shared" si="4"/>
        <v/>
      </c>
      <c r="N66" s="4" t="str">
        <f t="shared" si="12"/>
        <v/>
      </c>
      <c r="O66" s="30" t="str">
        <f t="shared" si="5"/>
        <v/>
      </c>
      <c r="P66" s="30" t="str">
        <f>IF(B66="","",IF(N66&lt;'Decrements and Parameters'!$G$7,0,MIN(Curr_Salary*(1+$C$17)^(N66-Completed_yrs_service)*(N66+1)*Salary_Percentage,$F$16)*($L66*($M66-M66*$C66))))</f>
        <v/>
      </c>
      <c r="Q66" s="30" t="str">
        <f t="shared" si="13"/>
        <v/>
      </c>
      <c r="R66" s="32" t="str">
        <f>IF(B66="","",1/(1+'Decrements and Parameters'!$G$6)^(F66-Completed_yrs_service+1))</f>
        <v/>
      </c>
      <c r="T66" s="4" t="str">
        <f>IF(B66&lt;Retirement_Age,VLOOKUP(B66,'Decrements and Parameters'!$G$16:$J$78,4,FALSE),IF(B66=Retirement_Age,1,""))</f>
        <v/>
      </c>
      <c r="U66" s="39" t="str">
        <f t="shared" si="6"/>
        <v/>
      </c>
      <c r="V66" s="4" t="str">
        <f t="shared" si="14"/>
        <v/>
      </c>
      <c r="W66" s="30" t="str">
        <f t="shared" si="7"/>
        <v/>
      </c>
      <c r="X66" s="30" t="str">
        <f>IF(B66="","",IF(V66&lt;'Decrements and Parameters'!$H$7,0,MIN(Curr_Salary*(1+$C$17)^(V66-Completed_yrs_service)*(V66+1)*Salary_Percentage,$F$16)*$T66*($U66-U66*$C66)))</f>
        <v/>
      </c>
      <c r="Y66" s="30" t="str">
        <f t="shared" si="8"/>
        <v/>
      </c>
      <c r="Z66" s="32" t="str">
        <f>IF(B66="","",1/(1+'Decrements and Parameters'!$H$6)^(F66-Completed_yrs_service+1))</f>
        <v/>
      </c>
      <c r="AA66" s="79"/>
      <c r="AB66" s="30" t="str">
        <f t="shared" si="9"/>
        <v/>
      </c>
    </row>
    <row r="67" spans="2:28" x14ac:dyDescent="0.25">
      <c r="B67" s="4" t="str">
        <f t="shared" si="10"/>
        <v/>
      </c>
      <c r="C67" s="38" t="str">
        <f>IF(B67&gt;Retirement_Age,"",VLOOKUP(B67,'Decrements and Parameters'!$B$16:$D$78,IF($C$13="M",2,3),FALSE)*'Decrements and Parameters'!$F$5)</f>
        <v/>
      </c>
      <c r="D67" s="39" t="str">
        <f>IF(B67&lt;Retirement_Age,VLOOKUP(B67,'Decrements and Parameters'!$G$16:$J$78,2,FALSE),IF(B67=Retirement_Age,1,""))</f>
        <v/>
      </c>
      <c r="E67" s="39" t="str">
        <f t="shared" si="0"/>
        <v/>
      </c>
      <c r="F67" s="4" t="str">
        <f t="shared" si="1"/>
        <v/>
      </c>
      <c r="G67" s="30" t="str">
        <f t="shared" si="11"/>
        <v/>
      </c>
      <c r="H67" s="30" t="str">
        <f>IF(B67="","",IF(F67&lt;'Decrements and Parameters'!$F$7,0,MIN(Curr_Salary*(1+$C$17)^(F67-Completed_yrs_service)*(F67+1)*Salary_Percentage,$F$16)*($D67*($E67*(1-$C67)))))</f>
        <v/>
      </c>
      <c r="I67" s="30" t="str">
        <f t="shared" si="2"/>
        <v/>
      </c>
      <c r="J67" s="32" t="str">
        <f t="shared" si="3"/>
        <v/>
      </c>
      <c r="L67" s="4" t="str">
        <f>IF(B67&lt;Retirement_Age,VLOOKUP(B67,'Decrements and Parameters'!$G$16:$J$78,3,FALSE),IF(B67=Retirement_Age,1,""))</f>
        <v/>
      </c>
      <c r="M67" s="39" t="str">
        <f t="shared" si="4"/>
        <v/>
      </c>
      <c r="N67" s="4" t="str">
        <f t="shared" si="12"/>
        <v/>
      </c>
      <c r="O67" s="30" t="str">
        <f t="shared" si="5"/>
        <v/>
      </c>
      <c r="P67" s="30" t="str">
        <f>IF(B67="","",IF(N67&lt;'Decrements and Parameters'!$G$7,0,MIN(Curr_Salary*(1+$C$17)^(N67-Completed_yrs_service)*(N67+1)*Salary_Percentage,$F$16)*($L67*($M67-M67*$C67))))</f>
        <v/>
      </c>
      <c r="Q67" s="30" t="str">
        <f t="shared" si="13"/>
        <v/>
      </c>
      <c r="R67" s="32" t="str">
        <f>IF(B67="","",1/(1+'Decrements and Parameters'!$G$6)^(F67-Completed_yrs_service+1))</f>
        <v/>
      </c>
      <c r="T67" s="4" t="str">
        <f>IF(B67&lt;Retirement_Age,VLOOKUP(B67,'Decrements and Parameters'!$G$16:$J$78,4,FALSE),IF(B67=Retirement_Age,1,""))</f>
        <v/>
      </c>
      <c r="U67" s="39" t="str">
        <f t="shared" si="6"/>
        <v/>
      </c>
      <c r="V67" s="4" t="str">
        <f t="shared" si="14"/>
        <v/>
      </c>
      <c r="W67" s="30" t="str">
        <f t="shared" si="7"/>
        <v/>
      </c>
      <c r="X67" s="30" t="str">
        <f>IF(B67="","",IF(V67&lt;'Decrements and Parameters'!$H$7,0,MIN(Curr_Salary*(1+$C$17)^(V67-Completed_yrs_service)*(V67+1)*Salary_Percentage,$F$16)*$T67*($U67-U67*$C67)))</f>
        <v/>
      </c>
      <c r="Y67" s="30" t="str">
        <f t="shared" si="8"/>
        <v/>
      </c>
      <c r="Z67" s="32" t="str">
        <f>IF(B67="","",1/(1+'Decrements and Parameters'!$H$6)^(F67-Completed_yrs_service+1))</f>
        <v/>
      </c>
      <c r="AA67" s="79"/>
      <c r="AB67" s="30" t="str">
        <f t="shared" si="9"/>
        <v/>
      </c>
    </row>
    <row r="68" spans="2:28" x14ac:dyDescent="0.25">
      <c r="B68" s="4" t="str">
        <f t="shared" si="10"/>
        <v/>
      </c>
      <c r="C68" s="38" t="str">
        <f>IF(B68&gt;Retirement_Age,"",VLOOKUP(B68,'Decrements and Parameters'!$B$16:$D$78,IF($C$13="M",2,3),FALSE)*'Decrements and Parameters'!$F$5)</f>
        <v/>
      </c>
      <c r="D68" s="39" t="str">
        <f>IF(B68&lt;Retirement_Age,VLOOKUP(B68,'Decrements and Parameters'!$G$16:$J$78,2,FALSE),IF(B68=Retirement_Age,1,""))</f>
        <v/>
      </c>
      <c r="E68" s="39" t="str">
        <f t="shared" si="0"/>
        <v/>
      </c>
      <c r="F68" s="4" t="str">
        <f t="shared" si="1"/>
        <v/>
      </c>
      <c r="G68" s="30" t="str">
        <f t="shared" si="11"/>
        <v/>
      </c>
      <c r="H68" s="30" t="str">
        <f>IF(B68="","",IF(F68&lt;'Decrements and Parameters'!$F$7,0,MIN(Curr_Salary*(1+$C$17)^(F68-Completed_yrs_service)*(F68+1)*Salary_Percentage,$F$16)*($D68*($E68*(1-$C68)))))</f>
        <v/>
      </c>
      <c r="I68" s="30" t="str">
        <f t="shared" si="2"/>
        <v/>
      </c>
      <c r="J68" s="32" t="str">
        <f t="shared" si="3"/>
        <v/>
      </c>
      <c r="L68" s="4" t="str">
        <f>IF(B68&lt;Retirement_Age,VLOOKUP(B68,'Decrements and Parameters'!$G$16:$J$78,3,FALSE),IF(B68=Retirement_Age,1,""))</f>
        <v/>
      </c>
      <c r="M68" s="39" t="str">
        <f t="shared" si="4"/>
        <v/>
      </c>
      <c r="N68" s="4" t="str">
        <f t="shared" si="12"/>
        <v/>
      </c>
      <c r="O68" s="30" t="str">
        <f t="shared" si="5"/>
        <v/>
      </c>
      <c r="P68" s="30" t="str">
        <f>IF(B68="","",IF(N68&lt;'Decrements and Parameters'!$G$7,0,MIN(Curr_Salary*(1+$C$17)^(N68-Completed_yrs_service)*(N68+1)*Salary_Percentage,$F$16)*($L68*($M68-M68*$C68))))</f>
        <v/>
      </c>
      <c r="Q68" s="30" t="str">
        <f t="shared" si="13"/>
        <v/>
      </c>
      <c r="R68" s="32" t="str">
        <f>IF(B68="","",1/(1+'Decrements and Parameters'!$G$6)^(F68-Completed_yrs_service+1))</f>
        <v/>
      </c>
      <c r="T68" s="4" t="str">
        <f>IF(B68&lt;Retirement_Age,VLOOKUP(B68,'Decrements and Parameters'!$G$16:$J$78,4,FALSE),IF(B68=Retirement_Age,1,""))</f>
        <v/>
      </c>
      <c r="U68" s="39" t="str">
        <f t="shared" si="6"/>
        <v/>
      </c>
      <c r="V68" s="4" t="str">
        <f t="shared" si="14"/>
        <v/>
      </c>
      <c r="W68" s="30" t="str">
        <f t="shared" si="7"/>
        <v/>
      </c>
      <c r="X68" s="30" t="str">
        <f>IF(B68="","",IF(V68&lt;'Decrements and Parameters'!$H$7,0,MIN(Curr_Salary*(1+$C$17)^(V68-Completed_yrs_service)*(V68+1)*Salary_Percentage,$F$16)*$T68*($U68-U68*$C68)))</f>
        <v/>
      </c>
      <c r="Y68" s="30" t="str">
        <f t="shared" si="8"/>
        <v/>
      </c>
      <c r="Z68" s="32" t="str">
        <f>IF(B68="","",1/(1+'Decrements and Parameters'!$H$6)^(F68-Completed_yrs_service+1))</f>
        <v/>
      </c>
      <c r="AA68" s="79"/>
      <c r="AB68" s="30" t="str">
        <f t="shared" si="9"/>
        <v/>
      </c>
    </row>
  </sheetData>
  <mergeCells count="2">
    <mergeCell ref="T19:Z19"/>
    <mergeCell ref="L19:R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N37"/>
  <sheetViews>
    <sheetView showGridLines="0" zoomScale="80" zoomScaleNormal="80" workbookViewId="0">
      <selection activeCell="B6" sqref="B6"/>
    </sheetView>
  </sheetViews>
  <sheetFormatPr defaultColWidth="9.28515625" defaultRowHeight="15.6" customHeight="1" x14ac:dyDescent="0.25"/>
  <cols>
    <col min="1" max="1" width="3.7109375" customWidth="1"/>
    <col min="2" max="2" width="7.42578125" bestFit="1" customWidth="1"/>
    <col min="3" max="3" width="13.42578125" bestFit="1" customWidth="1"/>
    <col min="4" max="4" width="40.7109375" bestFit="1" customWidth="1"/>
    <col min="5" max="5" width="15.7109375" bestFit="1" customWidth="1"/>
    <col min="6" max="6" width="18.42578125" bestFit="1" customWidth="1"/>
    <col min="7" max="7" width="16.28515625" customWidth="1"/>
    <col min="8" max="8" width="22.28515625" customWidth="1"/>
    <col min="9" max="9" width="17.28515625" customWidth="1"/>
    <col min="10" max="10" width="16.42578125" customWidth="1"/>
    <col min="11" max="11" width="20.85546875" customWidth="1"/>
    <col min="12" max="12" width="17.140625" customWidth="1"/>
    <col min="13" max="13" width="17.5703125" customWidth="1"/>
  </cols>
  <sheetData>
    <row r="1" spans="2:14" ht="15" x14ac:dyDescent="0.25">
      <c r="B1" s="116" t="s">
        <v>293</v>
      </c>
    </row>
    <row r="2" spans="2:14" ht="45" x14ac:dyDescent="0.25">
      <c r="H2" s="90" t="s">
        <v>117</v>
      </c>
      <c r="I2" s="90" t="s">
        <v>80</v>
      </c>
      <c r="J2" s="90" t="s">
        <v>233</v>
      </c>
      <c r="K2" s="90" t="s">
        <v>234</v>
      </c>
      <c r="L2" s="90" t="s">
        <v>235</v>
      </c>
      <c r="M2" s="90" t="s">
        <v>236</v>
      </c>
    </row>
    <row r="3" spans="2:14" ht="15" x14ac:dyDescent="0.25">
      <c r="H3" s="6">
        <f>SUM(H9:H33)</f>
        <v>7442708.3614237048</v>
      </c>
      <c r="I3" s="6">
        <f>SUM(I9:I33)</f>
        <v>7765985</v>
      </c>
      <c r="J3" s="6">
        <f t="shared" ref="J3:M3" si="0">SUM(J9:J33)</f>
        <v>8744094.3357354254</v>
      </c>
      <c r="K3" s="6">
        <f t="shared" si="0"/>
        <v>7765985</v>
      </c>
      <c r="L3" s="6">
        <f t="shared" si="0"/>
        <v>8033979.1987449182</v>
      </c>
      <c r="M3" s="6">
        <f t="shared" si="0"/>
        <v>7740985</v>
      </c>
      <c r="N3" s="91"/>
    </row>
    <row r="4" spans="2:14" ht="15" x14ac:dyDescent="0.25">
      <c r="B4" t="s">
        <v>16</v>
      </c>
    </row>
    <row r="5" spans="2:14" ht="6" customHeight="1" x14ac:dyDescent="0.25"/>
    <row r="6" spans="2:14" ht="45" x14ac:dyDescent="0.25">
      <c r="B6" s="90" t="s">
        <v>20</v>
      </c>
      <c r="C6" s="90" t="s">
        <v>79</v>
      </c>
      <c r="D6" s="90" t="s">
        <v>1</v>
      </c>
      <c r="E6" s="90" t="s">
        <v>17</v>
      </c>
      <c r="F6" s="90" t="s">
        <v>18</v>
      </c>
      <c r="G6" s="90" t="s">
        <v>19</v>
      </c>
      <c r="H6" s="90" t="s">
        <v>77</v>
      </c>
      <c r="I6" s="90" t="s">
        <v>78</v>
      </c>
      <c r="J6" s="90" t="s">
        <v>229</v>
      </c>
      <c r="K6" s="90" t="s">
        <v>230</v>
      </c>
      <c r="L6" s="90" t="s">
        <v>231</v>
      </c>
      <c r="M6" s="90" t="s">
        <v>232</v>
      </c>
    </row>
    <row r="7" spans="2:14" ht="28.5" customHeight="1" x14ac:dyDescent="0.25">
      <c r="B7" s="49"/>
      <c r="C7" s="49"/>
      <c r="D7" s="49"/>
      <c r="E7" s="49"/>
      <c r="F7" s="49"/>
      <c r="G7" s="49"/>
      <c r="H7" s="49"/>
      <c r="I7" s="49"/>
      <c r="J7" s="4"/>
      <c r="K7" s="4"/>
      <c r="L7" s="4"/>
      <c r="M7" s="4"/>
    </row>
    <row r="8" spans="2:14" ht="15" x14ac:dyDescent="0.25">
      <c r="B8" s="51"/>
      <c r="C8" s="51" t="str">
        <f>Projections!C9</f>
        <v>ABC 6</v>
      </c>
      <c r="D8" s="51" t="str">
        <f>Projections!C10</f>
        <v>EC-0013</v>
      </c>
      <c r="E8" s="51">
        <f>Projections!F9</f>
        <v>35</v>
      </c>
      <c r="F8" s="52">
        <f>Projections!C14</f>
        <v>164510</v>
      </c>
      <c r="G8" s="51">
        <f>Projections!F11</f>
        <v>5</v>
      </c>
      <c r="H8" s="52">
        <f>Projections!F14</f>
        <v>285213.35606570891</v>
      </c>
      <c r="I8" s="52">
        <f>Projections!F12</f>
        <v>411275</v>
      </c>
      <c r="J8" s="89">
        <f>Projections!G14</f>
        <v>551522.95263883239</v>
      </c>
      <c r="K8" s="89">
        <f>Projections!G12</f>
        <v>411275</v>
      </c>
      <c r="L8" s="89">
        <f>Projections!H14</f>
        <v>377199.98080597032</v>
      </c>
      <c r="M8" s="89">
        <f>Projections!H12</f>
        <v>411275</v>
      </c>
    </row>
    <row r="9" spans="2:14" ht="15.6" customHeight="1" x14ac:dyDescent="0.25">
      <c r="B9" s="49">
        <v>1</v>
      </c>
      <c r="C9" s="49" t="str">
        <f t="dataTable" ref="C9:M33" dt2D="0" dtr="0" r1="B8"/>
        <v>ABC 1</v>
      </c>
      <c r="D9" s="49" t="str">
        <v>EC-0001</v>
      </c>
      <c r="E9" s="49">
        <v>38</v>
      </c>
      <c r="F9" s="50">
        <v>526700</v>
      </c>
      <c r="G9" s="49">
        <v>9</v>
      </c>
      <c r="H9" s="50">
        <v>333580.78926857433</v>
      </c>
      <c r="I9" s="50">
        <v>1000000</v>
      </c>
      <c r="J9" s="6">
        <v>665094.11554745934</v>
      </c>
      <c r="K9" s="6">
        <v>1000000</v>
      </c>
      <c r="L9" s="6">
        <v>432458.78548007458</v>
      </c>
      <c r="M9" s="6">
        <v>1000000</v>
      </c>
    </row>
    <row r="10" spans="2:14" ht="15.6" customHeight="1" x14ac:dyDescent="0.25">
      <c r="B10" s="49">
        <v>2</v>
      </c>
      <c r="C10" s="49" t="str">
        <v>ABC 2</v>
      </c>
      <c r="D10" s="49" t="str">
        <v>EC-0002</v>
      </c>
      <c r="E10" s="49">
        <v>42</v>
      </c>
      <c r="F10" s="50">
        <v>512550</v>
      </c>
      <c r="G10" s="49">
        <v>9</v>
      </c>
      <c r="H10" s="50">
        <v>400414.84598132118</v>
      </c>
      <c r="I10" s="50">
        <v>1000000</v>
      </c>
      <c r="J10" s="6">
        <v>674841.87111633597</v>
      </c>
      <c r="K10" s="6">
        <v>1000000</v>
      </c>
      <c r="L10" s="6">
        <v>477916.86260958749</v>
      </c>
      <c r="M10" s="6">
        <v>1000000</v>
      </c>
    </row>
    <row r="11" spans="2:14" ht="15.6" customHeight="1" x14ac:dyDescent="0.25">
      <c r="B11" s="49">
        <v>3</v>
      </c>
      <c r="C11" s="49" t="str">
        <v>ABC 3</v>
      </c>
      <c r="D11" s="49" t="str">
        <v>EC-0003</v>
      </c>
      <c r="E11" s="49">
        <v>53</v>
      </c>
      <c r="F11" s="50">
        <v>526700</v>
      </c>
      <c r="G11" s="49">
        <v>9</v>
      </c>
      <c r="H11" s="50">
        <v>667448.23682438303</v>
      </c>
      <c r="I11" s="50">
        <v>1000000</v>
      </c>
      <c r="J11" s="6">
        <v>754287.13570074411</v>
      </c>
      <c r="K11" s="6">
        <v>1000000</v>
      </c>
      <c r="L11" s="6">
        <v>687550.8534954401</v>
      </c>
      <c r="M11" s="6">
        <v>1000000</v>
      </c>
    </row>
    <row r="12" spans="2:14" ht="15.6" customHeight="1" x14ac:dyDescent="0.25">
      <c r="B12" s="49">
        <v>4</v>
      </c>
      <c r="C12" s="49" t="str">
        <v>ABC 4</v>
      </c>
      <c r="D12" s="49" t="str">
        <v>EC-0004</v>
      </c>
      <c r="E12" s="49">
        <v>53</v>
      </c>
      <c r="F12" s="50">
        <v>510840</v>
      </c>
      <c r="G12" s="49">
        <v>9</v>
      </c>
      <c r="H12" s="50">
        <v>667448.23682438303</v>
      </c>
      <c r="I12" s="50">
        <v>1000000</v>
      </c>
      <c r="J12" s="6">
        <v>754287.13570074411</v>
      </c>
      <c r="K12" s="6">
        <v>1000000</v>
      </c>
      <c r="L12" s="6">
        <v>687550.8534954401</v>
      </c>
      <c r="M12" s="6">
        <v>1000000</v>
      </c>
    </row>
    <row r="13" spans="2:14" ht="15.6" customHeight="1" x14ac:dyDescent="0.25">
      <c r="B13" s="49">
        <v>5</v>
      </c>
      <c r="C13" s="49" t="str">
        <v>ABC 5</v>
      </c>
      <c r="D13" s="49" t="str">
        <v>EC-0005</v>
      </c>
      <c r="E13" s="49">
        <v>36</v>
      </c>
      <c r="F13" s="50">
        <v>210000</v>
      </c>
      <c r="G13" s="49">
        <v>9</v>
      </c>
      <c r="H13" s="50">
        <v>304254.59014143207</v>
      </c>
      <c r="I13" s="50">
        <v>945000</v>
      </c>
      <c r="J13" s="6">
        <v>661494.61312193179</v>
      </c>
      <c r="K13" s="6">
        <v>945000</v>
      </c>
      <c r="L13" s="6">
        <v>413438.8002406506</v>
      </c>
      <c r="M13" s="6">
        <v>945000</v>
      </c>
    </row>
    <row r="14" spans="2:14" ht="15.6" customHeight="1" x14ac:dyDescent="0.25">
      <c r="B14" s="49">
        <v>6</v>
      </c>
      <c r="C14" s="49" t="str">
        <v>ABC 6</v>
      </c>
      <c r="D14" s="49" t="str">
        <v>EC-0013</v>
      </c>
      <c r="E14" s="49">
        <v>35</v>
      </c>
      <c r="F14" s="50">
        <v>164510</v>
      </c>
      <c r="G14" s="49">
        <v>5</v>
      </c>
      <c r="H14" s="50">
        <v>285213.35606570891</v>
      </c>
      <c r="I14" s="50">
        <v>411275</v>
      </c>
      <c r="J14" s="6">
        <v>551522.95263883239</v>
      </c>
      <c r="K14" s="6">
        <v>411275</v>
      </c>
      <c r="L14" s="6">
        <v>377199.98080597032</v>
      </c>
      <c r="M14" s="6">
        <v>411275</v>
      </c>
    </row>
    <row r="15" spans="2:14" ht="15.6" customHeight="1" x14ac:dyDescent="0.25">
      <c r="B15" s="49">
        <v>7</v>
      </c>
      <c r="C15" s="49" t="str">
        <v>ABC 7</v>
      </c>
      <c r="D15" s="49" t="str">
        <v>EC-0023</v>
      </c>
      <c r="E15" s="49">
        <v>33</v>
      </c>
      <c r="F15" s="50">
        <v>92000</v>
      </c>
      <c r="G15" s="49">
        <v>8</v>
      </c>
      <c r="H15" s="50">
        <v>257635.74781057623</v>
      </c>
      <c r="I15" s="50">
        <v>368000</v>
      </c>
      <c r="J15" s="6">
        <v>486929.11557826225</v>
      </c>
      <c r="K15" s="6">
        <v>368000</v>
      </c>
      <c r="L15" s="6">
        <v>344366.78437478654</v>
      </c>
      <c r="M15" s="6">
        <v>368000</v>
      </c>
    </row>
    <row r="16" spans="2:14" ht="15.6" customHeight="1" x14ac:dyDescent="0.25">
      <c r="B16" s="49">
        <v>8</v>
      </c>
      <c r="C16" s="49" t="str">
        <v>ABC 8</v>
      </c>
      <c r="D16" s="49" t="str">
        <v>EC-0025</v>
      </c>
      <c r="E16" s="49">
        <v>37</v>
      </c>
      <c r="F16" s="50">
        <v>55025</v>
      </c>
      <c r="G16" s="49">
        <v>8</v>
      </c>
      <c r="H16" s="50">
        <v>297322.56851090159</v>
      </c>
      <c r="I16" s="50">
        <v>220100</v>
      </c>
      <c r="J16" s="6">
        <v>357534.65584855468</v>
      </c>
      <c r="K16" s="6">
        <v>220100</v>
      </c>
      <c r="L16" s="6">
        <v>329747.9394044769</v>
      </c>
      <c r="M16" s="6">
        <v>220100</v>
      </c>
    </row>
    <row r="17" spans="2:14" ht="15.6" customHeight="1" x14ac:dyDescent="0.25">
      <c r="B17" s="49">
        <v>9</v>
      </c>
      <c r="C17" s="49" t="str">
        <v>ABC 9</v>
      </c>
      <c r="D17" s="49" t="str">
        <v>EC-0029</v>
      </c>
      <c r="E17" s="49">
        <v>43</v>
      </c>
      <c r="F17" s="50">
        <v>54023</v>
      </c>
      <c r="G17" s="49">
        <v>5</v>
      </c>
      <c r="H17" s="50">
        <v>376806.68995611864</v>
      </c>
      <c r="I17" s="50">
        <v>135057.5</v>
      </c>
      <c r="J17" s="6">
        <v>303786.49700726487</v>
      </c>
      <c r="K17" s="6">
        <v>135057.5</v>
      </c>
      <c r="L17" s="6">
        <v>362609.16133728414</v>
      </c>
      <c r="M17" s="6">
        <v>135057.5</v>
      </c>
    </row>
    <row r="18" spans="2:14" ht="15.6" customHeight="1" x14ac:dyDescent="0.25">
      <c r="B18" s="49">
        <v>10</v>
      </c>
      <c r="C18" s="49" t="str">
        <v>ABC 10</v>
      </c>
      <c r="D18" s="49" t="str">
        <v>EC-0033</v>
      </c>
      <c r="E18" s="49">
        <v>35</v>
      </c>
      <c r="F18" s="50">
        <v>56011</v>
      </c>
      <c r="G18" s="49">
        <v>8</v>
      </c>
      <c r="H18" s="50">
        <v>272681.87142886547</v>
      </c>
      <c r="I18" s="50">
        <v>224044</v>
      </c>
      <c r="J18" s="6">
        <v>360194.21629948425</v>
      </c>
      <c r="K18" s="6">
        <v>224044</v>
      </c>
      <c r="L18" s="6">
        <v>316099.32989082445</v>
      </c>
      <c r="M18" s="6">
        <v>224044</v>
      </c>
    </row>
    <row r="19" spans="2:14" ht="15.6" customHeight="1" x14ac:dyDescent="0.25">
      <c r="B19" s="49">
        <v>11</v>
      </c>
      <c r="C19" s="49" t="str">
        <v>ABC 11</v>
      </c>
      <c r="D19" s="49" t="str">
        <v>EC-0035</v>
      </c>
      <c r="E19" s="49">
        <v>36</v>
      </c>
      <c r="F19" s="50">
        <v>56454</v>
      </c>
      <c r="G19" s="49">
        <v>7</v>
      </c>
      <c r="H19" s="50">
        <v>283394.70803821622</v>
      </c>
      <c r="I19" s="50">
        <v>197589</v>
      </c>
      <c r="J19" s="6">
        <v>343687.03897707904</v>
      </c>
      <c r="K19" s="6">
        <v>197589</v>
      </c>
      <c r="L19" s="6">
        <v>317407.91583745671</v>
      </c>
      <c r="M19" s="6">
        <v>197589</v>
      </c>
    </row>
    <row r="20" spans="2:14" ht="15.6" customHeight="1" x14ac:dyDescent="0.25">
      <c r="B20" s="49">
        <v>12</v>
      </c>
      <c r="C20" s="49" t="str">
        <v>ABC 12</v>
      </c>
      <c r="D20" s="49" t="str">
        <v>EC-0099</v>
      </c>
      <c r="E20" s="49">
        <v>31</v>
      </c>
      <c r="F20" s="50">
        <v>52000</v>
      </c>
      <c r="G20" s="49">
        <v>7</v>
      </c>
      <c r="H20" s="50">
        <v>225930.50371425299</v>
      </c>
      <c r="I20" s="50">
        <v>182000</v>
      </c>
      <c r="J20" s="6">
        <v>321725.39624132682</v>
      </c>
      <c r="K20" s="6">
        <v>182000</v>
      </c>
      <c r="L20" s="6">
        <v>277580.93736955011</v>
      </c>
      <c r="M20" s="6">
        <v>182000</v>
      </c>
    </row>
    <row r="21" spans="2:14" ht="15.6" customHeight="1" x14ac:dyDescent="0.25">
      <c r="B21" s="49">
        <v>13</v>
      </c>
      <c r="C21" s="49" t="str">
        <v>ABC 13</v>
      </c>
      <c r="D21" s="49" t="str">
        <v>EC-0107</v>
      </c>
      <c r="E21" s="49">
        <v>30</v>
      </c>
      <c r="F21" s="50">
        <v>49000</v>
      </c>
      <c r="G21" s="49">
        <v>7</v>
      </c>
      <c r="H21" s="50">
        <v>215135.95726585278</v>
      </c>
      <c r="I21" s="50">
        <v>171500</v>
      </c>
      <c r="J21" s="6">
        <v>308127.20008194866</v>
      </c>
      <c r="K21" s="6">
        <v>171500</v>
      </c>
      <c r="L21" s="6">
        <v>267135.36085232522</v>
      </c>
      <c r="M21" s="6">
        <v>171500</v>
      </c>
    </row>
    <row r="22" spans="2:14" ht="15.6" customHeight="1" x14ac:dyDescent="0.25">
      <c r="B22" s="49">
        <v>14</v>
      </c>
      <c r="C22" s="49" t="str">
        <v>ABC 14</v>
      </c>
      <c r="D22" s="49" t="str">
        <v>EC-0113</v>
      </c>
      <c r="E22" s="49">
        <v>31</v>
      </c>
      <c r="F22" s="50">
        <v>47058</v>
      </c>
      <c r="G22" s="49">
        <v>6</v>
      </c>
      <c r="H22" s="50">
        <v>222832.88549430401</v>
      </c>
      <c r="I22" s="50">
        <v>141174</v>
      </c>
      <c r="J22" s="6">
        <v>282160.72760529333</v>
      </c>
      <c r="K22" s="6">
        <v>141174</v>
      </c>
      <c r="L22" s="6">
        <v>262650.60180741473</v>
      </c>
      <c r="M22" s="6">
        <v>141174</v>
      </c>
    </row>
    <row r="23" spans="2:14" ht="15.6" customHeight="1" x14ac:dyDescent="0.25">
      <c r="B23" s="49">
        <v>15</v>
      </c>
      <c r="C23" s="49" t="str">
        <v>ABC 15</v>
      </c>
      <c r="D23" s="49" t="str">
        <v>EC-0117</v>
      </c>
      <c r="E23" s="49">
        <v>37</v>
      </c>
      <c r="F23" s="50">
        <v>46555</v>
      </c>
      <c r="G23" s="49">
        <v>6</v>
      </c>
      <c r="H23" s="50">
        <v>286214.20194150519</v>
      </c>
      <c r="I23" s="50">
        <v>139665</v>
      </c>
      <c r="J23" s="6">
        <v>283705.1473674181</v>
      </c>
      <c r="K23" s="6">
        <v>139665</v>
      </c>
      <c r="L23" s="6">
        <v>299038.73803013668</v>
      </c>
      <c r="M23" s="6">
        <v>139665</v>
      </c>
    </row>
    <row r="24" spans="2:14" ht="15.6" customHeight="1" x14ac:dyDescent="0.25">
      <c r="B24" s="49">
        <v>16</v>
      </c>
      <c r="C24" s="49" t="str">
        <v>ABC 16</v>
      </c>
      <c r="D24" s="49" t="str">
        <v>EC-0125</v>
      </c>
      <c r="E24" s="49">
        <v>32</v>
      </c>
      <c r="F24" s="50">
        <v>47212</v>
      </c>
      <c r="G24" s="49">
        <v>6</v>
      </c>
      <c r="H24" s="50">
        <v>227947.06174998544</v>
      </c>
      <c r="I24" s="50">
        <v>141636</v>
      </c>
      <c r="J24" s="6">
        <v>283325.40842916461</v>
      </c>
      <c r="K24" s="6">
        <v>141636</v>
      </c>
      <c r="L24" s="6">
        <v>265716.71334352146</v>
      </c>
      <c r="M24" s="6">
        <v>141636</v>
      </c>
    </row>
    <row r="25" spans="2:14" ht="15.6" customHeight="1" x14ac:dyDescent="0.25">
      <c r="B25" s="49">
        <v>17</v>
      </c>
      <c r="C25" s="49" t="str">
        <v>ABC 17</v>
      </c>
      <c r="D25" s="49" t="str">
        <v>EC-0141</v>
      </c>
      <c r="E25" s="49">
        <v>46</v>
      </c>
      <c r="F25" s="50">
        <v>46563</v>
      </c>
      <c r="G25" s="49">
        <v>6</v>
      </c>
      <c r="H25" s="50">
        <v>425330.55767369736</v>
      </c>
      <c r="I25" s="50">
        <v>139689</v>
      </c>
      <c r="J25" s="6">
        <v>300212.04057434498</v>
      </c>
      <c r="K25" s="6">
        <v>139689</v>
      </c>
      <c r="L25" s="6">
        <v>392644.49261765677</v>
      </c>
      <c r="M25" s="6">
        <v>139689</v>
      </c>
    </row>
    <row r="26" spans="2:14" ht="15.6" customHeight="1" x14ac:dyDescent="0.25">
      <c r="B26" s="49">
        <v>18</v>
      </c>
      <c r="C26" s="49" t="str">
        <v>ABC 18</v>
      </c>
      <c r="D26" s="49" t="str">
        <v>EC-0143</v>
      </c>
      <c r="E26" s="49">
        <v>53</v>
      </c>
      <c r="F26" s="50">
        <v>45236</v>
      </c>
      <c r="G26" s="49">
        <v>6</v>
      </c>
      <c r="H26" s="50">
        <v>298349.02204952046</v>
      </c>
      <c r="I26" s="50">
        <v>135708</v>
      </c>
      <c r="J26" s="6">
        <v>249782.36126652546</v>
      </c>
      <c r="K26" s="6">
        <v>135708</v>
      </c>
      <c r="L26" s="6">
        <v>287020.4975656172</v>
      </c>
      <c r="M26" s="6">
        <v>135708</v>
      </c>
    </row>
    <row r="27" spans="2:14" ht="15.6" customHeight="1" x14ac:dyDescent="0.25">
      <c r="B27" s="49">
        <v>19</v>
      </c>
      <c r="C27" s="49" t="str">
        <v>ABC 19</v>
      </c>
      <c r="D27" s="49" t="str">
        <v>EC-0148</v>
      </c>
      <c r="E27" s="49">
        <v>38</v>
      </c>
      <c r="F27" s="50">
        <v>16051</v>
      </c>
      <c r="G27" s="49">
        <v>5</v>
      </c>
      <c r="H27" s="50">
        <v>218254.86320636669</v>
      </c>
      <c r="I27" s="50">
        <v>40127.5</v>
      </c>
      <c r="J27" s="6">
        <v>109526.97017934729</v>
      </c>
      <c r="K27" s="6">
        <v>40127.5</v>
      </c>
      <c r="L27" s="6">
        <v>183754.64382459177</v>
      </c>
      <c r="M27" s="6">
        <v>40127.5</v>
      </c>
    </row>
    <row r="28" spans="2:14" ht="15.6" customHeight="1" x14ac:dyDescent="0.25">
      <c r="B28" s="49">
        <v>20</v>
      </c>
      <c r="C28" s="49" t="str">
        <v>ABC 20</v>
      </c>
      <c r="D28" s="49" t="str">
        <v>EC-0159</v>
      </c>
      <c r="E28" s="49">
        <v>34</v>
      </c>
      <c r="F28" s="50">
        <v>16126</v>
      </c>
      <c r="G28" s="49">
        <v>5</v>
      </c>
      <c r="H28" s="50">
        <v>222498.28435165188</v>
      </c>
      <c r="I28" s="50">
        <v>40315</v>
      </c>
      <c r="J28" s="6">
        <v>111191.74296268006</v>
      </c>
      <c r="K28" s="6">
        <v>40315</v>
      </c>
      <c r="L28" s="6">
        <v>187524.99616705001</v>
      </c>
      <c r="M28" s="6">
        <v>40315</v>
      </c>
    </row>
    <row r="29" spans="2:14" ht="15.6" customHeight="1" x14ac:dyDescent="0.25">
      <c r="B29" s="49">
        <v>21</v>
      </c>
      <c r="C29" s="49" t="str">
        <v>ABC 21</v>
      </c>
      <c r="D29" s="49" t="str">
        <v>EC-0165</v>
      </c>
      <c r="E29" s="49">
        <v>30</v>
      </c>
      <c r="F29" s="50">
        <v>18526</v>
      </c>
      <c r="G29" s="49">
        <v>5</v>
      </c>
      <c r="H29" s="50">
        <v>192655.31304166361</v>
      </c>
      <c r="I29" s="50">
        <v>46315</v>
      </c>
      <c r="J29" s="6">
        <v>124296.19386130743</v>
      </c>
      <c r="K29" s="6">
        <v>46315</v>
      </c>
      <c r="L29" s="6">
        <v>178968.59862243969</v>
      </c>
      <c r="M29" s="6">
        <v>46315</v>
      </c>
    </row>
    <row r="30" spans="2:14" ht="15.6" customHeight="1" x14ac:dyDescent="0.25">
      <c r="B30" s="49">
        <v>22</v>
      </c>
      <c r="C30" s="49" t="str">
        <v>ABC 22</v>
      </c>
      <c r="D30" s="49" t="str">
        <v>EC-0169</v>
      </c>
      <c r="E30" s="49">
        <v>36</v>
      </c>
      <c r="F30" s="50">
        <v>24716</v>
      </c>
      <c r="G30" s="49">
        <v>5</v>
      </c>
      <c r="H30" s="50">
        <v>256181.78865135985</v>
      </c>
      <c r="I30" s="50">
        <v>61790</v>
      </c>
      <c r="J30" s="6">
        <v>161082.40023422724</v>
      </c>
      <c r="K30" s="6">
        <v>61790</v>
      </c>
      <c r="L30" s="6">
        <v>231927.90835807129</v>
      </c>
      <c r="M30" s="6">
        <v>61790</v>
      </c>
    </row>
    <row r="31" spans="2:14" ht="15.6" customHeight="1" x14ac:dyDescent="0.25">
      <c r="B31" s="49">
        <v>23</v>
      </c>
      <c r="C31" s="49" t="str">
        <v>ABC 23</v>
      </c>
      <c r="D31" s="49" t="str">
        <v>EC-0171</v>
      </c>
      <c r="E31" s="49">
        <v>28</v>
      </c>
      <c r="F31" s="50">
        <v>25000</v>
      </c>
      <c r="G31" s="49">
        <v>2</v>
      </c>
      <c r="H31" s="50">
        <v>179783.56628739162</v>
      </c>
      <c r="I31" s="50">
        <v>25000</v>
      </c>
      <c r="J31" s="6">
        <v>127241.04522055193</v>
      </c>
      <c r="K31" s="6">
        <v>25000</v>
      </c>
      <c r="L31" s="6">
        <v>174676.58833258657</v>
      </c>
      <c r="M31" s="6">
        <v>0</v>
      </c>
      <c r="N31" s="80"/>
    </row>
    <row r="32" spans="2:14" ht="15.6" customHeight="1" x14ac:dyDescent="0.25">
      <c r="B32" s="49">
        <v>24</v>
      </c>
      <c r="C32" s="49" t="str">
        <v>ABC 24</v>
      </c>
      <c r="D32" s="49" t="str">
        <v>EC-0173</v>
      </c>
      <c r="E32" s="49">
        <v>48</v>
      </c>
      <c r="F32" s="50">
        <v>24444</v>
      </c>
      <c r="G32" s="49">
        <v>0</v>
      </c>
      <c r="H32" s="50">
        <v>146464.53747594982</v>
      </c>
      <c r="I32" s="50">
        <v>0</v>
      </c>
      <c r="J32" s="6">
        <v>84591.012104458219</v>
      </c>
      <c r="K32" s="6">
        <v>0</v>
      </c>
      <c r="L32" s="6">
        <v>127078.54140364534</v>
      </c>
      <c r="M32" s="6">
        <v>0</v>
      </c>
    </row>
    <row r="33" spans="2:13" ht="15.6" customHeight="1" x14ac:dyDescent="0.25">
      <c r="B33" s="49">
        <v>25</v>
      </c>
      <c r="C33" s="49" t="str">
        <v>ABC 25</v>
      </c>
      <c r="D33" s="49" t="str">
        <v>EC-0175</v>
      </c>
      <c r="E33" s="49">
        <v>29</v>
      </c>
      <c r="F33" s="50">
        <v>18963</v>
      </c>
      <c r="G33" s="49">
        <v>0</v>
      </c>
      <c r="H33" s="50">
        <v>178928.17766972142</v>
      </c>
      <c r="I33" s="50">
        <v>0</v>
      </c>
      <c r="J33" s="6">
        <v>83467.342070138795</v>
      </c>
      <c r="K33" s="6">
        <v>0</v>
      </c>
      <c r="L33" s="6">
        <v>151913.31347831973</v>
      </c>
      <c r="M33" s="6">
        <v>0</v>
      </c>
    </row>
    <row r="35" spans="2:13" s="116" customFormat="1" ht="15.6" customHeight="1" x14ac:dyDescent="0.25"/>
    <row r="36" spans="2:13" s="116" customFormat="1" ht="15.6" customHeight="1" x14ac:dyDescent="0.25"/>
    <row r="37" spans="2:13" s="116" customFormat="1" ht="15.6" customHeight="1" x14ac:dyDescent="0.25"/>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E5"/>
  <sheetViews>
    <sheetView workbookViewId="0">
      <selection activeCell="L28" sqref="L28"/>
    </sheetView>
  </sheetViews>
  <sheetFormatPr defaultRowHeight="15" x14ac:dyDescent="0.25"/>
  <cols>
    <col min="4" max="5" width="13.28515625" customWidth="1"/>
  </cols>
  <sheetData>
    <row r="2" spans="3:5" ht="25.5" customHeight="1" x14ac:dyDescent="0.25">
      <c r="C2" s="4"/>
      <c r="D2" s="4" t="s">
        <v>113</v>
      </c>
      <c r="E2" s="4" t="s">
        <v>114</v>
      </c>
    </row>
    <row r="3" spans="3:5" x14ac:dyDescent="0.25">
      <c r="C3" s="4" t="s">
        <v>75</v>
      </c>
      <c r="D3" s="6">
        <f>'Data Table'!H3</f>
        <v>7442708.3614237048</v>
      </c>
      <c r="E3" s="6">
        <f>'Data Table'!I3</f>
        <v>7765985</v>
      </c>
    </row>
    <row r="4" spans="3:5" x14ac:dyDescent="0.25">
      <c r="C4" s="4" t="s">
        <v>277</v>
      </c>
      <c r="D4" s="6">
        <f>'Data Table'!J3</f>
        <v>8744094.3357354254</v>
      </c>
      <c r="E4" s="6">
        <f>'Data Table'!K3</f>
        <v>7765985</v>
      </c>
    </row>
    <row r="5" spans="3:5" x14ac:dyDescent="0.25">
      <c r="C5" s="4" t="s">
        <v>278</v>
      </c>
      <c r="D5" s="6">
        <f>'Data Table'!L3</f>
        <v>8033979.1987449182</v>
      </c>
      <c r="E5" s="6">
        <f>'Data Table'!M3</f>
        <v>7740985</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Examiner Report</vt:lpstr>
      <vt:lpstr>Audit trail</vt:lpstr>
      <vt:lpstr>Original_Data</vt:lpstr>
      <vt:lpstr>Corrected_Data</vt:lpstr>
      <vt:lpstr>Decrements and Parameters</vt:lpstr>
      <vt:lpstr>Projections</vt:lpstr>
      <vt:lpstr>Data Table</vt:lpstr>
      <vt:lpstr>Chart</vt:lpstr>
      <vt:lpstr>Age_OnVal_Date</vt:lpstr>
      <vt:lpstr>Completed_yrs_service</vt:lpstr>
      <vt:lpstr>Curr_Salary</vt:lpstr>
      <vt:lpstr>Discount_Rate</vt:lpstr>
      <vt:lpstr>DoV</vt:lpstr>
      <vt:lpstr>Max_Benefit_Amt</vt:lpstr>
      <vt:lpstr>Retirement_Age</vt:lpstr>
      <vt:lpstr>Salary_Percentage</vt:lpstr>
    </vt:vector>
  </TitlesOfParts>
  <Company>sahara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ajai</dc:creator>
  <cp:lastModifiedBy>Jyoti Dubey</cp:lastModifiedBy>
  <cp:lastPrinted>2018-03-22T10:15:30Z</cp:lastPrinted>
  <dcterms:created xsi:type="dcterms:W3CDTF">2009-03-04T06:07:44Z</dcterms:created>
  <dcterms:modified xsi:type="dcterms:W3CDTF">2021-08-12T12:44:21Z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5d0447-72b7-4595-8ee5-b32b4892557e_Enabled">
    <vt:lpwstr>True</vt:lpwstr>
  </property>
  <property fmtid="{D5CDD505-2E9C-101B-9397-08002B2CF9AE}" pid="3" name="MSIP_Label_f45d0447-72b7-4595-8ee5-b32b4892557e_SiteId">
    <vt:lpwstr>582259a1-dcaa-4cca-b1cf-e60d3f045ecd</vt:lpwstr>
  </property>
  <property fmtid="{D5CDD505-2E9C-101B-9397-08002B2CF9AE}" pid="4" name="MSIP_Label_f45d0447-72b7-4595-8ee5-b32b4892557e_Owner">
    <vt:lpwstr>CToshniwal@munichre.com</vt:lpwstr>
  </property>
  <property fmtid="{D5CDD505-2E9C-101B-9397-08002B2CF9AE}" pid="5" name="MSIP_Label_f45d0447-72b7-4595-8ee5-b32b4892557e_SetDate">
    <vt:lpwstr>2021-02-28T03:20:44.9936220Z</vt:lpwstr>
  </property>
  <property fmtid="{D5CDD505-2E9C-101B-9397-08002B2CF9AE}" pid="6" name="MSIP_Label_f45d0447-72b7-4595-8ee5-b32b4892557e_Name">
    <vt:lpwstr>Public unrestricted (C1)</vt:lpwstr>
  </property>
  <property fmtid="{D5CDD505-2E9C-101B-9397-08002B2CF9AE}" pid="7" name="MSIP_Label_f45d0447-72b7-4595-8ee5-b32b4892557e_Application">
    <vt:lpwstr>Microsoft Azure Information Protection</vt:lpwstr>
  </property>
  <property fmtid="{D5CDD505-2E9C-101B-9397-08002B2CF9AE}" pid="8" name="MSIP_Label_f45d0447-72b7-4595-8ee5-b32b4892557e_ActionId">
    <vt:lpwstr>d64d9e9c-3b97-415b-a848-2dc3c39eafc1</vt:lpwstr>
  </property>
  <property fmtid="{D5CDD505-2E9C-101B-9397-08002B2CF9AE}" pid="9" name="MSIP_Label_f45d0447-72b7-4595-8ee5-b32b4892557e_Extended_MSFT_Method">
    <vt:lpwstr>Manual</vt:lpwstr>
  </property>
  <property fmtid="{D5CDD505-2E9C-101B-9397-08002B2CF9AE}" pid="10" name="Sensitivity">
    <vt:lpwstr>Public unrestricted (C1)</vt:lpwstr>
  </property>
</Properties>
</file>